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433\"/>
    </mc:Choice>
  </mc:AlternateContent>
  <xr:revisionPtr revIDLastSave="0" documentId="13_ncr:1_{73036D39-7464-48B9-A918-DE1599793515}" xr6:coauthVersionLast="45" xr6:coauthVersionMax="45" xr10:uidLastSave="{00000000-0000-0000-0000-000000000000}"/>
  <workbookProtection workbookPassword="BAAB" lockStructure="1"/>
  <bookViews>
    <workbookView xWindow="-60" yWindow="-60" windowWidth="38520" windowHeight="21150" activeTab="1" xr2:uid="{00000000-000D-0000-FFFF-FFFF00000000}"/>
  </bookViews>
  <sheets>
    <sheet name="Rekapitulace" sheetId="3" r:id="rId1"/>
    <sheet name="Rozpočet" sheetId="2" r:id="rId2"/>
    <sheet name="Parametry" sheetId="1" r:id="rId3"/>
  </sheets>
  <definedNames>
    <definedName name="_xlnm.Print_Titles" localSheetId="1">Rozpočet!$1:$1</definedName>
    <definedName name="_xlnm.Print_Area" localSheetId="2">Parametry!$A$1:$B$35</definedName>
    <definedName name="_xlnm.Print_Area" localSheetId="0">Rekapitulace!$A$1:$C$34</definedName>
    <definedName name="_xlnm.Print_Area" localSheetId="1">Rozpočet!$A$1:$I$157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9" i="3"/>
  <c r="H156" i="2"/>
  <c r="F156" i="2"/>
  <c r="H154" i="2"/>
  <c r="F154" i="2"/>
  <c r="I154" i="2" s="1"/>
  <c r="H152" i="2"/>
  <c r="F152" i="2"/>
  <c r="I152" i="2" s="1"/>
  <c r="I150" i="2"/>
  <c r="H150" i="2"/>
  <c r="F150" i="2"/>
  <c r="H148" i="2"/>
  <c r="F148" i="2"/>
  <c r="I148" i="2" s="1"/>
  <c r="H146" i="2"/>
  <c r="H157" i="2" s="1"/>
  <c r="C34" i="3" s="1"/>
  <c r="F146" i="2"/>
  <c r="H139" i="2"/>
  <c r="F139" i="2"/>
  <c r="H138" i="2"/>
  <c r="F138" i="2"/>
  <c r="I138" i="2" s="1"/>
  <c r="I136" i="2"/>
  <c r="H136" i="2"/>
  <c r="F136" i="2"/>
  <c r="H134" i="2"/>
  <c r="F134" i="2"/>
  <c r="I134" i="2" s="1"/>
  <c r="H133" i="2"/>
  <c r="F133" i="2"/>
  <c r="I133" i="2" s="1"/>
  <c r="H132" i="2"/>
  <c r="F132" i="2"/>
  <c r="I132" i="2" s="1"/>
  <c r="H131" i="2"/>
  <c r="F131" i="2"/>
  <c r="I131" i="2" s="1"/>
  <c r="H130" i="2"/>
  <c r="I130" i="2" s="1"/>
  <c r="F130" i="2"/>
  <c r="H128" i="2"/>
  <c r="F128" i="2"/>
  <c r="I128" i="2" s="1"/>
  <c r="H127" i="2"/>
  <c r="F127" i="2"/>
  <c r="I127" i="2" s="1"/>
  <c r="H126" i="2"/>
  <c r="I126" i="2" s="1"/>
  <c r="F126" i="2"/>
  <c r="H124" i="2"/>
  <c r="F124" i="2"/>
  <c r="H122" i="2"/>
  <c r="F122" i="2"/>
  <c r="I122" i="2" s="1"/>
  <c r="H120" i="2"/>
  <c r="F120" i="2"/>
  <c r="I120" i="2" s="1"/>
  <c r="H119" i="2"/>
  <c r="F119" i="2"/>
  <c r="H118" i="2"/>
  <c r="I118" i="2" s="1"/>
  <c r="F118" i="2"/>
  <c r="H117" i="2"/>
  <c r="F117" i="2"/>
  <c r="I117" i="2" s="1"/>
  <c r="H116" i="2"/>
  <c r="F116" i="2"/>
  <c r="I116" i="2" s="1"/>
  <c r="H115" i="2"/>
  <c r="F115" i="2"/>
  <c r="I115" i="2" s="1"/>
  <c r="I114" i="2"/>
  <c r="H113" i="2"/>
  <c r="F113" i="2"/>
  <c r="I113" i="2" s="1"/>
  <c r="H111" i="2"/>
  <c r="I111" i="2" s="1"/>
  <c r="F111" i="2"/>
  <c r="H110" i="2"/>
  <c r="F110" i="2"/>
  <c r="H108" i="2"/>
  <c r="F108" i="2"/>
  <c r="H107" i="2"/>
  <c r="I107" i="2" s="1"/>
  <c r="F107" i="2"/>
  <c r="H105" i="2"/>
  <c r="F105" i="2"/>
  <c r="I105" i="2" s="1"/>
  <c r="H104" i="2"/>
  <c r="F104" i="2"/>
  <c r="I104" i="2" s="1"/>
  <c r="H103" i="2"/>
  <c r="F103" i="2"/>
  <c r="I103" i="2" s="1"/>
  <c r="H101" i="2"/>
  <c r="F101" i="2"/>
  <c r="I101" i="2" s="1"/>
  <c r="H100" i="2"/>
  <c r="F100" i="2"/>
  <c r="H99" i="2"/>
  <c r="F99" i="2"/>
  <c r="I99" i="2" s="1"/>
  <c r="H98" i="2"/>
  <c r="F98" i="2"/>
  <c r="I98" i="2" s="1"/>
  <c r="H96" i="2"/>
  <c r="I96" i="2" s="1"/>
  <c r="F96" i="2"/>
  <c r="H95" i="2"/>
  <c r="F95" i="2"/>
  <c r="H93" i="2"/>
  <c r="F93" i="2"/>
  <c r="H92" i="2"/>
  <c r="F92" i="2"/>
  <c r="I92" i="2" s="1"/>
  <c r="H91" i="2"/>
  <c r="F91" i="2"/>
  <c r="I91" i="2" s="1"/>
  <c r="H90" i="2"/>
  <c r="F90" i="2"/>
  <c r="H89" i="2"/>
  <c r="F89" i="2"/>
  <c r="H86" i="2"/>
  <c r="F86" i="2"/>
  <c r="I86" i="2" s="1"/>
  <c r="H85" i="2"/>
  <c r="I85" i="2" s="1"/>
  <c r="F85" i="2"/>
  <c r="H84" i="2"/>
  <c r="F84" i="2"/>
  <c r="I84" i="2" s="1"/>
  <c r="H83" i="2"/>
  <c r="F83" i="2"/>
  <c r="I83" i="2" s="1"/>
  <c r="H81" i="2"/>
  <c r="F81" i="2"/>
  <c r="H80" i="2"/>
  <c r="F80" i="2"/>
  <c r="I80" i="2" s="1"/>
  <c r="H79" i="2"/>
  <c r="F79" i="2"/>
  <c r="H78" i="2"/>
  <c r="F78" i="2"/>
  <c r="I78" i="2" s="1"/>
  <c r="H77" i="2"/>
  <c r="F77" i="2"/>
  <c r="H76" i="2"/>
  <c r="I76" i="2" s="1"/>
  <c r="F76" i="2"/>
  <c r="H74" i="2"/>
  <c r="F74" i="2"/>
  <c r="H73" i="2"/>
  <c r="F73" i="2"/>
  <c r="I73" i="2" s="1"/>
  <c r="H71" i="2"/>
  <c r="F71" i="2"/>
  <c r="I71" i="2" s="1"/>
  <c r="H69" i="2"/>
  <c r="F69" i="2"/>
  <c r="I69" i="2" s="1"/>
  <c r="H68" i="2"/>
  <c r="F68" i="2"/>
  <c r="H67" i="2"/>
  <c r="F67" i="2"/>
  <c r="I67" i="2" s="1"/>
  <c r="H66" i="2"/>
  <c r="F66" i="2"/>
  <c r="I66" i="2" s="1"/>
  <c r="H65" i="2"/>
  <c r="I65" i="2" s="1"/>
  <c r="F65" i="2"/>
  <c r="H63" i="2"/>
  <c r="F63" i="2"/>
  <c r="I63" i="2" s="1"/>
  <c r="H62" i="2"/>
  <c r="F62" i="2"/>
  <c r="H61" i="2"/>
  <c r="F61" i="2"/>
  <c r="I61" i="2" s="1"/>
  <c r="H60" i="2"/>
  <c r="F60" i="2"/>
  <c r="I60" i="2" s="1"/>
  <c r="H58" i="2"/>
  <c r="I58" i="2" s="1"/>
  <c r="F58" i="2"/>
  <c r="H56" i="2"/>
  <c r="F56" i="2"/>
  <c r="H54" i="2"/>
  <c r="F54" i="2"/>
  <c r="I54" i="2" s="1"/>
  <c r="H53" i="2"/>
  <c r="I53" i="2" s="1"/>
  <c r="F53" i="2"/>
  <c r="H52" i="2"/>
  <c r="F52" i="2"/>
  <c r="I52" i="2" s="1"/>
  <c r="H50" i="2"/>
  <c r="F50" i="2"/>
  <c r="I50" i="2" s="1"/>
  <c r="H49" i="2"/>
  <c r="F49" i="2"/>
  <c r="I49" i="2" s="1"/>
  <c r="H47" i="2"/>
  <c r="F47" i="2"/>
  <c r="I47" i="2" s="1"/>
  <c r="H45" i="2"/>
  <c r="F45" i="2"/>
  <c r="H44" i="2"/>
  <c r="F44" i="2"/>
  <c r="H43" i="2"/>
  <c r="F43" i="2"/>
  <c r="I43" i="2" s="1"/>
  <c r="H42" i="2"/>
  <c r="I42" i="2" s="1"/>
  <c r="F42" i="2"/>
  <c r="H41" i="2"/>
  <c r="F41" i="2"/>
  <c r="I41" i="2" s="1"/>
  <c r="H40" i="2"/>
  <c r="F40" i="2"/>
  <c r="I40" i="2" s="1"/>
  <c r="H39" i="2"/>
  <c r="F39" i="2"/>
  <c r="I39" i="2" s="1"/>
  <c r="H38" i="2"/>
  <c r="F38" i="2"/>
  <c r="I38" i="2" s="1"/>
  <c r="H37" i="2"/>
  <c r="F37" i="2"/>
  <c r="H35" i="2"/>
  <c r="F35" i="2"/>
  <c r="I35" i="2" s="1"/>
  <c r="H34" i="2"/>
  <c r="F34" i="2"/>
  <c r="I34" i="2" s="1"/>
  <c r="H33" i="2"/>
  <c r="F33" i="2"/>
  <c r="I33" i="2" s="1"/>
  <c r="H32" i="2"/>
  <c r="F32" i="2"/>
  <c r="I32" i="2" s="1"/>
  <c r="H31" i="2"/>
  <c r="F31" i="2"/>
  <c r="I31" i="2" s="1"/>
  <c r="H29" i="2"/>
  <c r="F29" i="2"/>
  <c r="I29" i="2" s="1"/>
  <c r="H28" i="2"/>
  <c r="F28" i="2"/>
  <c r="I28" i="2" s="1"/>
  <c r="H27" i="2"/>
  <c r="I27" i="2" s="1"/>
  <c r="F27" i="2"/>
  <c r="H25" i="2"/>
  <c r="F25" i="2"/>
  <c r="I25" i="2" s="1"/>
  <c r="H24" i="2"/>
  <c r="F24" i="2"/>
  <c r="I24" i="2" s="1"/>
  <c r="H23" i="2"/>
  <c r="F23" i="2"/>
  <c r="I23" i="2" s="1"/>
  <c r="H22" i="2"/>
  <c r="F22" i="2"/>
  <c r="I22" i="2" s="1"/>
  <c r="H21" i="2"/>
  <c r="F21" i="2"/>
  <c r="I21" i="2" s="1"/>
  <c r="H20" i="2"/>
  <c r="F20" i="2"/>
  <c r="I20" i="2" s="1"/>
  <c r="H19" i="2"/>
  <c r="F19" i="2"/>
  <c r="I19" i="2" s="1"/>
  <c r="H17" i="2"/>
  <c r="I17" i="2" s="1"/>
  <c r="F17" i="2"/>
  <c r="H16" i="2"/>
  <c r="F16" i="2"/>
  <c r="I16" i="2" s="1"/>
  <c r="H15" i="2"/>
  <c r="F15" i="2"/>
  <c r="I15" i="2" s="1"/>
  <c r="H14" i="2"/>
  <c r="F14" i="2"/>
  <c r="H10" i="2"/>
  <c r="H11" i="2" s="1"/>
  <c r="F10" i="2"/>
  <c r="F11" i="2" s="1"/>
  <c r="H9" i="2"/>
  <c r="F9" i="2"/>
  <c r="I9" i="2" s="1"/>
  <c r="F157" i="2" l="1"/>
  <c r="B34" i="3" s="1"/>
  <c r="I156" i="2"/>
  <c r="I124" i="2"/>
  <c r="I139" i="2"/>
  <c r="I95" i="2"/>
  <c r="I110" i="2"/>
  <c r="I119" i="2"/>
  <c r="I89" i="2"/>
  <c r="I93" i="2"/>
  <c r="I108" i="2"/>
  <c r="I90" i="2"/>
  <c r="I100" i="2"/>
  <c r="I68" i="2"/>
  <c r="I79" i="2"/>
  <c r="I56" i="2"/>
  <c r="I62" i="2"/>
  <c r="I77" i="2"/>
  <c r="I81" i="2"/>
  <c r="I74" i="2"/>
  <c r="H143" i="2"/>
  <c r="C33" i="3" s="1"/>
  <c r="I14" i="2"/>
  <c r="I44" i="2"/>
  <c r="I37" i="2"/>
  <c r="I45" i="2"/>
  <c r="B32" i="3"/>
  <c r="B3" i="3"/>
  <c r="C4" i="3" s="1"/>
  <c r="C32" i="3"/>
  <c r="I11" i="2"/>
  <c r="I10" i="2"/>
  <c r="I146" i="2"/>
  <c r="I157" i="2" s="1"/>
  <c r="L1" i="2"/>
  <c r="L2" i="2" s="1"/>
  <c r="L3" i="2" s="1"/>
  <c r="L4" i="2" s="1"/>
  <c r="F142" i="2" s="1"/>
  <c r="F143" i="2" s="1"/>
  <c r="C10" i="3" l="1"/>
  <c r="C11" i="3" s="1"/>
  <c r="C6" i="3"/>
  <c r="B4" i="3"/>
  <c r="B7" i="3" s="1"/>
  <c r="B12" i="3" s="1"/>
  <c r="I142" i="2"/>
  <c r="I143" i="2" s="1"/>
  <c r="B33" i="3"/>
  <c r="C5" i="3"/>
  <c r="C8" i="3" s="1"/>
  <c r="C7" i="3" l="1"/>
  <c r="C12" i="3" s="1"/>
  <c r="C18" i="3" s="1"/>
  <c r="C14" i="3" l="1"/>
  <c r="C19" i="3"/>
  <c r="C20" i="3"/>
  <c r="C13" i="3"/>
  <c r="C21" i="3" l="1"/>
  <c r="C15" i="3"/>
  <c r="C22" i="3" l="1"/>
  <c r="B25" i="3" s="1"/>
  <c r="C25" i="3" s="1"/>
  <c r="C24" i="3" l="1"/>
  <c r="C29" i="3" l="1"/>
  <c r="C30" i="3"/>
  <c r="C27" i="3"/>
</calcChain>
</file>

<file path=xl/sharedStrings.xml><?xml version="1.0" encoding="utf-8"?>
<sst xmlns="http://schemas.openxmlformats.org/spreadsheetml/2006/main" count="583" uniqueCount="349">
  <si>
    <t>Název</t>
  </si>
  <si>
    <t>Hodnota</t>
  </si>
  <si>
    <t>Nadpis rekapitulace</t>
  </si>
  <si>
    <t>Seznam prací a dodávek elektrotechnických zařízení</t>
  </si>
  <si>
    <t>Akce</t>
  </si>
  <si>
    <t>MENDELOVA UNIVERZITA V BRNĚ
STAVEBNÍ ÚPRAVY LABORATOŘÍ N2036-N2039</t>
  </si>
  <si>
    <t>Projekt</t>
  </si>
  <si>
    <t>V OBJEKTU B
D1.4.3 - ELEKTROMONTÁŽE</t>
  </si>
  <si>
    <t>Investor</t>
  </si>
  <si>
    <t>Mendelova univerzita v Brně, Zemědělská 1</t>
  </si>
  <si>
    <t>Z. č.</t>
  </si>
  <si>
    <t>17/25</t>
  </si>
  <si>
    <t>A. č.</t>
  </si>
  <si>
    <t>E433/17/25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</si>
  <si>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</si>
  <si>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</si>
  <si>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</si>
  <si>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</si>
  <si>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</si>
  <si>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</si>
  <si>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</si>
  <si>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</si>
  <si>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</si>
  <si>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</si>
  <si>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</si>
  <si>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</si>
  <si>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</si>
  <si>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</si>
  <si>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</si>
  <si>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</si>
  <si>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2,00</t>
  </si>
  <si>
    <t>PPV zemních prací, nátěrů  (1) %</t>
  </si>
  <si>
    <t>0,00</t>
  </si>
  <si>
    <t>Dokumentace skut.prov.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</si>
  <si>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</si>
  <si>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</si>
  <si>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</si>
  <si>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</si>
  <si>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</si>
  <si>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</si>
  <si>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</si>
  <si>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</si>
  <si>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</si>
  <si>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</si>
  <si>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</si>
  <si>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</si>
  <si>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</si>
  <si>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</si>
  <si>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</si>
  <si>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</si>
  <si>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</si>
  <si>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Procento PM % 3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</si>
  <si>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</si>
  <si>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</si>
  <si>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</si>
  <si>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</si>
  <si>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</si>
  <si>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</si>
  <si>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</si>
  <si>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</si>
  <si>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</si>
  <si>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</si>
  <si>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>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</si>
  <si>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</si>
  <si>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</si>
  <si>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5) Pokud jsou ve výkazu výměr uvedeny konkrétní typy, jedná se o komponenty, doplňující stávající systémy budov v souladu se Standardy Mendelu. Standardy jsou přílohou digitální podoby technické zprávy. Jedná se o komponenty energetického managementu EcoStruxure™ Power Monitoring Expert firmy Schneider (rozvaděče a prvky rozvaděčů). U svítidel jde o doplnění a rozšíření stávajícího inteligentního osvětlovacího systému SmartLighting Beghelli a nouzového systému Central Test Befhelli.</t>
  </si>
  <si>
    <t>Rozvodnice R3036</t>
  </si>
  <si>
    <t>1</t>
  </si>
  <si>
    <t>Rozvodnice R2036, pro přesné nacenění použít schéma na výkrese č. E7</t>
  </si>
  <si>
    <t>ks</t>
  </si>
  <si>
    <t>2</t>
  </si>
  <si>
    <t>Rozvaděč R7, pro přesné nacenění použít schéma na výkrese č. E8</t>
  </si>
  <si>
    <t>Rozvodnice R3036 - celkem</t>
  </si>
  <si>
    <t>Elektromontáže</t>
  </si>
  <si>
    <t xml:space="preserve"> PRÁCE SPOJENÉ S NOVÝM ROZVADĚČE R7</t>
  </si>
  <si>
    <t>3</t>
  </si>
  <si>
    <t>Demontáž - označení stáv. kabelů, odpojení, demont. přístrojů</t>
  </si>
  <si>
    <t>hod</t>
  </si>
  <si>
    <t>4</t>
  </si>
  <si>
    <t>Přeinstalování  DimDALI Router Helvar 910 do nového rozvaděče</t>
  </si>
  <si>
    <t>5</t>
  </si>
  <si>
    <t>Montážní práce - vyčištění skříně původního ozvaděče, příprava pro osazení R7</t>
  </si>
  <si>
    <t>6</t>
  </si>
  <si>
    <t>Osazení rozvaděče R7, zapojení původní kabeláže</t>
  </si>
  <si>
    <t>KABELOVÉ KANÁLY, LIŠTY A CHRÁNIČKY</t>
  </si>
  <si>
    <t>7</t>
  </si>
  <si>
    <t>Trubka ohebná 320 N PVC Ø 20/14,1 pevně, barva světle šedá</t>
  </si>
  <si>
    <t>m</t>
  </si>
  <si>
    <t>8</t>
  </si>
  <si>
    <t>Trubka ohebná 320 N PVC Ø 25 pevně, barva světle šedá</t>
  </si>
  <si>
    <t>9</t>
  </si>
  <si>
    <t>Trubka ohebná 320 N PVC Ø 32 pevně, barva světle šedá</t>
  </si>
  <si>
    <t>10</t>
  </si>
  <si>
    <t>Trubka ohebná 320 N PVC Ø 40 pevně, barva světle šedá</t>
  </si>
  <si>
    <t>11</t>
  </si>
  <si>
    <t>Lišta vkládací, dvojitý zámek 17x17</t>
  </si>
  <si>
    <t>12</t>
  </si>
  <si>
    <t>Lišta vkládací, dvojitý zámek 30x25</t>
  </si>
  <si>
    <t>13</t>
  </si>
  <si>
    <t>80X40 kanál elektroinstalační (EK)</t>
  </si>
  <si>
    <t>KABELOVÝ ŽLAB DRÁTĚNÝ, MONTÁŽ DO KOMÍNOVÉHO PRŮDUCHU</t>
  </si>
  <si>
    <t>14</t>
  </si>
  <si>
    <t>100/50 2,5m drátěný žlab 100/50 2,5m vč. spojek</t>
  </si>
  <si>
    <t>Fixace kabelů do D20 na drátěný žlab, 2ks/m</t>
  </si>
  <si>
    <t>16</t>
  </si>
  <si>
    <t>Naváděcí kužel na čelo prvního spouštěného žlabu, atyp</t>
  </si>
  <si>
    <t>KRABICE VČ. KAPSY, OSAZENÍ</t>
  </si>
  <si>
    <t>17</t>
  </si>
  <si>
    <t>Ø 68 krabice univezální pod omítku</t>
  </si>
  <si>
    <t>18</t>
  </si>
  <si>
    <t>Krabice přístrojová dvojnásobná - pod omítku</t>
  </si>
  <si>
    <t>19</t>
  </si>
  <si>
    <t>Krabice přístrojová trojnásobná - pod omítku</t>
  </si>
  <si>
    <t>20</t>
  </si>
  <si>
    <t>Krabice univerzální Ø 68 odbočná se svorkovnicí</t>
  </si>
  <si>
    <t>Krabice nástěnná s průchodkami 93x93 IP54</t>
  </si>
  <si>
    <t>KABEL SILOVÝ,IZOLACE PVC, ULOŽENÍ V PODHLEDU A POD OMÍTKU</t>
  </si>
  <si>
    <t>22</t>
  </si>
  <si>
    <t>CYKY-O 2x1,5, pod omítkou</t>
  </si>
  <si>
    <t>23</t>
  </si>
  <si>
    <t>CYKY-O 3x1,5 , pod omítkou</t>
  </si>
  <si>
    <t>24</t>
  </si>
  <si>
    <t>CYKY-J 3x1,5 , pod omítkou</t>
  </si>
  <si>
    <t>25</t>
  </si>
  <si>
    <t>CYKY-J 3x2,5 , pod omítkou</t>
  </si>
  <si>
    <t>26</t>
  </si>
  <si>
    <t>CYKY-J 5x1,5 , pod omítkou</t>
  </si>
  <si>
    <t>27</t>
  </si>
  <si>
    <t>CYKY-J 5x2,5 , pod omítkou</t>
  </si>
  <si>
    <t>28</t>
  </si>
  <si>
    <t>CYKY-J 5x4 , pod omítkou</t>
  </si>
  <si>
    <t>29</t>
  </si>
  <si>
    <t>CYKY-J 5x6 , pod omítkou</t>
  </si>
  <si>
    <t>30</t>
  </si>
  <si>
    <t>CYKY-J 5x16 , pevně</t>
  </si>
  <si>
    <t>KABEL SDĚLOVACÍ, OVLÁDACÍ IZOLACE PVC</t>
  </si>
  <si>
    <t>31</t>
  </si>
  <si>
    <t>J-Y(St)Y 2x2x0,8, stínění (laminovaná Al folie s příložným Cu drátem), zatažení</t>
  </si>
  <si>
    <t>VODIČ PRO POSPOJOVÁNÍ</t>
  </si>
  <si>
    <t>32</t>
  </si>
  <si>
    <t>CY4 Žlutozelený (H07V-U), pevně</t>
  </si>
  <si>
    <t>33</t>
  </si>
  <si>
    <t>CY6 Žlutozelený (H07V-U), pevně</t>
  </si>
  <si>
    <t>UKONČENÍ KABELŮ DO</t>
  </si>
  <si>
    <t>34</t>
  </si>
  <si>
    <t>4x4 mm2</t>
  </si>
  <si>
    <t>35</t>
  </si>
  <si>
    <t>5x6 mm2</t>
  </si>
  <si>
    <t>36</t>
  </si>
  <si>
    <t>5x16 mm2</t>
  </si>
  <si>
    <t>UKONČENÍ KABELŮ SMYČKOVÁNÍ DO</t>
  </si>
  <si>
    <t>37</t>
  </si>
  <si>
    <t xml:space="preserve"> 4x4  mm2</t>
  </si>
  <si>
    <t>UKONČENÍ STÍNĚNÝCH KABELŮ KABELŮ</t>
  </si>
  <si>
    <t>38</t>
  </si>
  <si>
    <t xml:space="preserve"> Do 4x0,8 mm2</t>
  </si>
  <si>
    <t>ZÁSUVKA JEDNONÁSOBNÁ NN 230V, IP44</t>
  </si>
  <si>
    <t>39</t>
  </si>
  <si>
    <t>IP44, s víčkem, zapuštěná; řazení 2P+PE, bílá</t>
  </si>
  <si>
    <t>40</t>
  </si>
  <si>
    <t>IP44, s víčkem, zapuštěná; řazení 2P+PE, béžová</t>
  </si>
  <si>
    <t>41</t>
  </si>
  <si>
    <t>IP44, s víčkem, zapuštěná; řazení 2P+PE, vřesová červená</t>
  </si>
  <si>
    <t>42</t>
  </si>
  <si>
    <t>IP44, s víčkem, zapuštěná; řazení 2P+PE s přep. ochranou, vřesová červená</t>
  </si>
  <si>
    <t>RÁMEČEK PRO OVLADAČE</t>
  </si>
  <si>
    <t>43</t>
  </si>
  <si>
    <t>jednonásobný barva bílá</t>
  </si>
  <si>
    <t>44</t>
  </si>
  <si>
    <t>jednonásobný barva béžová</t>
  </si>
  <si>
    <t>45</t>
  </si>
  <si>
    <t>dvojnásobný barva bílá vodorovný</t>
  </si>
  <si>
    <t>46</t>
  </si>
  <si>
    <t>dvojnásobný barva vřesová červená vodorovný</t>
  </si>
  <si>
    <t>47</t>
  </si>
  <si>
    <t>trojnásobný barva bílá vodorovný</t>
  </si>
  <si>
    <t>ZÁSUVKA NN 230V, IP44, průmyslová, nástěnná</t>
  </si>
  <si>
    <t>48</t>
  </si>
  <si>
    <t>32A, s víčkem, řazení 2P+PE, šedá-modrá, 6 h.</t>
  </si>
  <si>
    <t>ZÁSUVKA NN 400V, IP44, zapuštěná</t>
  </si>
  <si>
    <t>49</t>
  </si>
  <si>
    <t>16A, s víčkem, řazení 3P+N+PE, světle šedá-červená, 6 h.</t>
  </si>
  <si>
    <t>50</t>
  </si>
  <si>
    <t>krabice propojovací pro zapuštěnou montáž vestavné zás. 400V, 16A</t>
  </si>
  <si>
    <t>DATOVÁ KABELÁŽ SK</t>
  </si>
  <si>
    <t>51</t>
  </si>
  <si>
    <t>Kabel stíněný U/FTP 4p Cat 6A (samostatné stínění párů), zatažení</t>
  </si>
  <si>
    <t>52</t>
  </si>
  <si>
    <t>Patch kabel do 0,5m Cat 6A</t>
  </si>
  <si>
    <t>53</t>
  </si>
  <si>
    <t>Kabel stíněný FTP -  měření, protokol</t>
  </si>
  <si>
    <t>54</t>
  </si>
  <si>
    <t>Ukončení párů kabelu U/FTP 4P na keystonu (zásuvce) RJ45 Cat 6A</t>
  </si>
  <si>
    <t>55</t>
  </si>
  <si>
    <t>Ukončení párů kabelu U/FTP 4P na stíněném patch panelu Cat 6A</t>
  </si>
  <si>
    <t>56</t>
  </si>
  <si>
    <t>Datová dvojitá zásuvk RJ45 Cat 6A s clonkami, bílá vč, krabice a zámečku</t>
  </si>
  <si>
    <t>INSTALACE LAN, ZAPOJENÍ</t>
  </si>
  <si>
    <t>57</t>
  </si>
  <si>
    <t>Vysvazkování kabeláže</t>
  </si>
  <si>
    <t>58</t>
  </si>
  <si>
    <t>Značení a popis</t>
  </si>
  <si>
    <t>59</t>
  </si>
  <si>
    <t>Kompletace LAN</t>
  </si>
  <si>
    <t>60</t>
  </si>
  <si>
    <t>Práce v datovém rozvaděči</t>
  </si>
  <si>
    <t>SVÍTIDLA BEGHELLI - ZAČLENĚNÍ DO STÁVÁVAJÍCÝCH</t>
  </si>
  <si>
    <t>OSVĚTLOVACÍCH SYTÉMŮ MENDELU - DALI A CENTRÁL TEST NO</t>
  </si>
  <si>
    <t>61</t>
  </si>
  <si>
    <t>Arietis 36-999/414/TW DALI SDK, 5500lm, 600x600, UGR19, CRI &gt;80, ED, DALI, 4K</t>
  </si>
  <si>
    <t>62</t>
  </si>
  <si>
    <t>Programování, nastavení parametrů a scény světelným technikem</t>
  </si>
  <si>
    <t>63</t>
  </si>
  <si>
    <t>Pluraluce LED Opticon, LLARG DWRC CT 24W SE/SA, záruka aku 10let, kód 19338</t>
  </si>
  <si>
    <t>64</t>
  </si>
  <si>
    <t>Modul LG 15036, pro napojení do systému Central test NO</t>
  </si>
  <si>
    <t>65</t>
  </si>
  <si>
    <t>Programování, nastavení svítidel NO do systému Central tect, výstupní protokol</t>
  </si>
  <si>
    <t>REGULACE OSVĚTLENÍ</t>
  </si>
  <si>
    <t>66</t>
  </si>
  <si>
    <t>Sedmitlačítkový ovladač bílý, viz Technická zpráva</t>
  </si>
  <si>
    <t>67</t>
  </si>
  <si>
    <t>Rámeček a montážní sada pro ovladač, krabice, osazení a zapojení</t>
  </si>
  <si>
    <t>EKV PRVKY, INSATLACE A OŽIVENÍ</t>
  </si>
  <si>
    <t>68</t>
  </si>
  <si>
    <t>Zaměření stávajícího systému EKV okruhu DKB 3</t>
  </si>
  <si>
    <t>69</t>
  </si>
  <si>
    <t>EKV - napojení na stáv. rozvody, oživení</t>
  </si>
  <si>
    <t>70</t>
  </si>
  <si>
    <t>Jednotka KEY41 v krabici</t>
  </si>
  <si>
    <t>71</t>
  </si>
  <si>
    <t>Čtečka proximity karet do systému IIS Mendelu rozhraní Wiegand (WLF), vnitřní</t>
  </si>
  <si>
    <t>EKV KABELÁŽ</t>
  </si>
  <si>
    <t>72</t>
  </si>
  <si>
    <t xml:space="preserve">Kabel FTP cat 5e zatažení vč. chráničky toy Ø20 </t>
  </si>
  <si>
    <t>73</t>
  </si>
  <si>
    <t>Kabel CYSY 4Gx1 zatažení</t>
  </si>
  <si>
    <t>74</t>
  </si>
  <si>
    <t>Kabel CYH 2Xx1,5 zatažení</t>
  </si>
  <si>
    <t>MONTÁŽ ROZVODNIC</t>
  </si>
  <si>
    <t>75</t>
  </si>
  <si>
    <t>Plastových do 50 kg zapuštěných</t>
  </si>
  <si>
    <t>76</t>
  </si>
  <si>
    <t>Plastových do 50 kg  nástěnných</t>
  </si>
  <si>
    <t>UTĚSŇOVACÍ HMOTY, IZOLAČNÍ MATERIÁLY</t>
  </si>
  <si>
    <t>77</t>
  </si>
  <si>
    <t>Silikonový tmel, kartuš 330 ml</t>
  </si>
  <si>
    <t>78</t>
  </si>
  <si>
    <t>Montážní pěna, kartuš 750 ml</t>
  </si>
  <si>
    <t>PROTIPOŽÁRNÍ MATERIÁL ODOLNOST EI45</t>
  </si>
  <si>
    <t>79</t>
  </si>
  <si>
    <t>Pěna cartouche 750 ml</t>
  </si>
  <si>
    <t>POMOCNÝ A KOTVÍCÍ MATERIÁL</t>
  </si>
  <si>
    <t>80</t>
  </si>
  <si>
    <t>Hmoždinka 10 vč. vrutu</t>
  </si>
  <si>
    <t>81</t>
  </si>
  <si>
    <t>Hmoždinka 8 vč. vrutu</t>
  </si>
  <si>
    <t>82</t>
  </si>
  <si>
    <t>Hmoždinka 6 vč. vrutu</t>
  </si>
  <si>
    <t>83</t>
  </si>
  <si>
    <t>250 stahovací páska plast</t>
  </si>
  <si>
    <t>84</t>
  </si>
  <si>
    <t>360 stahovací páska plast</t>
  </si>
  <si>
    <t>85</t>
  </si>
  <si>
    <t>Stahovací pásek s popisným štítkem 100x2.5</t>
  </si>
  <si>
    <t>POPISY PRVKŮ, KABELŮ</t>
  </si>
  <si>
    <t>86</t>
  </si>
  <si>
    <t>Popisné štítky kabelů (okruhů), popisy, bužírky v trase</t>
  </si>
  <si>
    <t>OTEVŘENÍ A UZAVŘENÍ DŘEVĚNÝCH KASTLÍKŮ</t>
  </si>
  <si>
    <t>87</t>
  </si>
  <si>
    <t>Pro uložení kabelů strukturované instalace, práce na žebříku s výškou do 3m</t>
  </si>
  <si>
    <t>POWER MONITORING - ENERGETICKÝ MANAGEMENT</t>
  </si>
  <si>
    <t>88</t>
  </si>
  <si>
    <t>Licence na přístroje, aktivní prvky v systému Power Monitoring</t>
  </si>
  <si>
    <t>89</t>
  </si>
  <si>
    <t>Parametrizace prvků EM</t>
  </si>
  <si>
    <t>90</t>
  </si>
  <si>
    <t>Programování systému Power Monitoring Expert, začlenění prvků měření rozv. R7</t>
  </si>
  <si>
    <t>HODINOVE ZUCTOVACI SAZBY - SILNOPROUD A SLABOPROUD</t>
  </si>
  <si>
    <t>91</t>
  </si>
  <si>
    <t>Napojeni na stavajici zarizení</t>
  </si>
  <si>
    <t>92</t>
  </si>
  <si>
    <t>Oživení a úprava stávajícího zařízení - silno</t>
  </si>
  <si>
    <t>93</t>
  </si>
  <si>
    <t>Montáž mimo ceníkové položky při rekonstrukcích vč. demont. světel</t>
  </si>
  <si>
    <t>94</t>
  </si>
  <si>
    <t>Příprava ke komplexni zkoušce</t>
  </si>
  <si>
    <t>95</t>
  </si>
  <si>
    <t>Kordinační práce s ostatními profesemi a navazujícími pracemi</t>
  </si>
  <si>
    <t>HOD. ZÚČTOVACÍ SAZBY HLAVA XI - SLABOPROUD</t>
  </si>
  <si>
    <t>96</t>
  </si>
  <si>
    <t>Kompl. zkouš., výchozí revize, zkušební provoz</t>
  </si>
  <si>
    <t>PROVEDENI REVIZNICH ZKOUSEK - SILNOPROUD</t>
  </si>
  <si>
    <t>97</t>
  </si>
  <si>
    <t>Příprava před revizí</t>
  </si>
  <si>
    <t>98</t>
  </si>
  <si>
    <t>Revizni technik silnoproud</t>
  </si>
  <si>
    <t>PROJEKTY SKUTEČNÉHO PROVEDENÍ</t>
  </si>
  <si>
    <t>cena je součástí vedlejších a ostatních nákladů (VRN) celé stavby</t>
  </si>
  <si>
    <t>99</t>
  </si>
  <si>
    <t>Podružný materiál</t>
  </si>
  <si>
    <t>Elektromontáže - celkem</t>
  </si>
  <si>
    <t>Stavební práce pro elektromontáže</t>
  </si>
  <si>
    <t>ZEDNICKÁ VÝPOMOC PRO ELEKTROMONTÁŽNÍ PRÁCE</t>
  </si>
  <si>
    <t>100</t>
  </si>
  <si>
    <t>pro elektromontáže, drážky, kapsy</t>
  </si>
  <si>
    <t>VRTÁNÍ CIHELNÉ ZDI DO TL. 20 cm</t>
  </si>
  <si>
    <t>101</t>
  </si>
  <si>
    <t>do D40 s odsáváním prachu</t>
  </si>
  <si>
    <t>PRŮSTUP CIHELNOU ZDÍ / STROPEM DO TL. 80 cm</t>
  </si>
  <si>
    <t>102</t>
  </si>
  <si>
    <t>NIKA PRO ROZVADĚČ</t>
  </si>
  <si>
    <t>103</t>
  </si>
  <si>
    <t>Do rozměru 1000 x 630 x 200, osazení a zapravení</t>
  </si>
  <si>
    <t>PRODLOUŽENÍ VSRUPNÍHO OTVORU PRŮDUCH NA PŮDĚ</t>
  </si>
  <si>
    <t>104</t>
  </si>
  <si>
    <t>Do rozměru 1500 x150</t>
  </si>
  <si>
    <t>LIKVIDACE VYBOURANÉHO MAT.</t>
  </si>
  <si>
    <t>105</t>
  </si>
  <si>
    <t>Odvoz a likvidace</t>
  </si>
  <si>
    <t>t</t>
  </si>
  <si>
    <t>Stavební práce pro 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</si>
  <si>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</si>
  <si>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</si>
  <si>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</si>
  <si>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</si>
  <si>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</si>
  <si>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</si>
  <si>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</si>
  <si>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</si>
  <si>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2,00% z montáže: materiál + práce</t>
  </si>
  <si>
    <t>Nátěry</t>
  </si>
  <si>
    <t>PPV 0,00% z nátěrů a zemních prací</t>
  </si>
  <si>
    <t>Mezisoučet 2</t>
  </si>
  <si>
    <t>Rizika a pojištění 0,00% z mezisoučtu 2</t>
  </si>
  <si>
    <t>Opravy v záruce 0,00% z mezisoučtu 1</t>
  </si>
  <si>
    <t>Základní náklady celkem</t>
  </si>
  <si>
    <t>Vedlejší a ostatní náklady (VRN)</t>
  </si>
  <si>
    <t>Dokumentace skut.prov. 0,00% z mezisoučtu 2</t>
  </si>
  <si>
    <t>GZS 0,00% z pravé strany mezisoučtu 2</t>
  </si>
  <si>
    <t>Provozní vlivy 0,00% z pravé strany mezisoučtu 2</t>
  </si>
  <si>
    <t>Vedlejší a ostatní náklady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</si>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</sst>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9"/>
      <color rgb="FF000000"/>
      <name val="慔潨慭"/>
      <charset val="238"/>
    </font>
    <font>
      <i/>
      <sz val="8"/>
      <color rgb="FF000000"/>
      <name val="慔潨慭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49" fontId="5" fillId="7" borderId="1" xfId="0" applyNumberFormat="1" applyFont="1" applyFill="1" applyBorder="1" applyAlignment="1" applyProtection="1">
      <alignment horizontal="left" wrapText="1"/>
    </xf>
    <xf numFmtId="4" fontId="1" fillId="8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5"/>
  <sheetViews>
    <sheetView workbookViewId="0"/>
  </sheetViews>
  <sheetFormatPr defaultRowHeight="15"/>
  <cols>
    <col min="1" max="1" width="36.42578125" style="23" bestFit="1" customWidth="1"/>
    <col min="2" max="2" width="8.7109375" style="24" bestFit="1" customWidth="1"/>
    <col min="3" max="3" width="13.140625" style="24" bestFit="1" customWidth="1"/>
    <col min="4" max="5" width="9.140625" style="1"/>
    <col min="6" max="6" width="0" style="1" hidden="1" customWidth="1"/>
    <col min="7" max="16384" width="9.140625" style="1"/>
  </cols>
  <sheetData>
    <row r="1" spans="1:4">
      <c r="A1" s="12" t="s">
        <v>0</v>
      </c>
      <c r="B1" s="13" t="s">
        <v>322</v>
      </c>
      <c r="C1" s="13" t="s">
        <v>323</v>
      </c>
      <c r="D1" s="14"/>
    </row>
    <row r="2" spans="1:4">
      <c r="A2" s="31" t="s">
        <v>324</v>
      </c>
      <c r="B2" s="32"/>
      <c r="C2" s="32"/>
      <c r="D2" s="14"/>
    </row>
    <row r="3" spans="1:4">
      <c r="A3" s="19" t="s">
        <v>325</v>
      </c>
      <c r="B3" s="20">
        <f>(Rozpočet!F11)</f>
        <v>0</v>
      </c>
      <c r="C3" s="20"/>
      <c r="D3" s="14"/>
    </row>
    <row r="4" spans="1:4">
      <c r="A4" s="19" t="s">
        <v>326</v>
      </c>
      <c r="B4" s="20">
        <f>B3 * Parametry!B16 / 100</f>
        <v>0</v>
      </c>
      <c r="C4" s="20">
        <f>B3 * Parametry!B17 / 100</f>
        <v>0</v>
      </c>
      <c r="D4" s="14"/>
    </row>
    <row r="5" spans="1:4">
      <c r="A5" s="19" t="s">
        <v>327</v>
      </c>
      <c r="B5" s="20"/>
      <c r="C5" s="20">
        <f>(Rozpočet!F143) + 0</f>
        <v>0</v>
      </c>
      <c r="D5" s="14"/>
    </row>
    <row r="6" spans="1:4">
      <c r="A6" s="19" t="s">
        <v>328</v>
      </c>
      <c r="B6" s="20"/>
      <c r="C6" s="20">
        <f>(Rozpočet!H11) + (Rozpočet!H143) + 0</f>
        <v>0</v>
      </c>
      <c r="D6" s="14"/>
    </row>
    <row r="7" spans="1:4">
      <c r="A7" s="33" t="s">
        <v>329</v>
      </c>
      <c r="B7" s="34">
        <f>B3 + B4</f>
        <v>0</v>
      </c>
      <c r="C7" s="34">
        <f>C3 + C4 + C5 + C6</f>
        <v>0</v>
      </c>
      <c r="D7" s="14"/>
    </row>
    <row r="8" spans="1:4">
      <c r="A8" s="19" t="s">
        <v>330</v>
      </c>
      <c r="B8" s="20"/>
      <c r="C8" s="20">
        <f>(C5 + C6) * Parametry!B18 / 100</f>
        <v>0</v>
      </c>
      <c r="D8" s="14"/>
    </row>
    <row r="9" spans="1:4">
      <c r="A9" s="19" t="s">
        <v>331</v>
      </c>
      <c r="B9" s="20"/>
      <c r="C9" s="20">
        <f>0 + 0</f>
        <v>0</v>
      </c>
      <c r="D9" s="14"/>
    </row>
    <row r="10" spans="1:4">
      <c r="A10" s="19" t="s">
        <v>302</v>
      </c>
      <c r="B10" s="20"/>
      <c r="C10" s="20">
        <f>(Rozpočet!F157) + (Rozpočet!H157)</f>
        <v>0</v>
      </c>
      <c r="D10" s="14"/>
    </row>
    <row r="11" spans="1:4">
      <c r="A11" s="19" t="s">
        <v>332</v>
      </c>
      <c r="B11" s="20"/>
      <c r="C11" s="20">
        <f>(C9 + C10) * Parametry!B19 / 100</f>
        <v>0</v>
      </c>
      <c r="D11" s="14"/>
    </row>
    <row r="12" spans="1:4">
      <c r="A12" s="33" t="s">
        <v>333</v>
      </c>
      <c r="B12" s="34">
        <f>B7</f>
        <v>0</v>
      </c>
      <c r="C12" s="34">
        <f>C7 + C8 + C9 + C10 + C11</f>
        <v>0</v>
      </c>
      <c r="D12" s="14"/>
    </row>
    <row r="13" spans="1:4">
      <c r="A13" s="19" t="s">
        <v>334</v>
      </c>
      <c r="B13" s="20"/>
      <c r="C13" s="20">
        <f>(B12 + C12) * Parametry!B21 / 100</f>
        <v>0</v>
      </c>
      <c r="D13" s="14"/>
    </row>
    <row r="14" spans="1:4">
      <c r="A14" s="19" t="s">
        <v>335</v>
      </c>
      <c r="B14" s="20"/>
      <c r="C14" s="20">
        <f>(B7 + C7) * Parametry!B22 / 100</f>
        <v>0</v>
      </c>
      <c r="D14" s="14"/>
    </row>
    <row r="15" spans="1:4">
      <c r="A15" s="31" t="s">
        <v>336</v>
      </c>
      <c r="B15" s="32"/>
      <c r="C15" s="32">
        <f>B12 + C12 + C13 + C14</f>
        <v>0</v>
      </c>
      <c r="D15" s="14"/>
    </row>
    <row r="16" spans="1:4">
      <c r="A16" s="19" t="s">
        <v>15</v>
      </c>
      <c r="B16" s="20"/>
      <c r="C16" s="20"/>
      <c r="D16" s="14"/>
    </row>
    <row r="17" spans="1:4">
      <c r="A17" s="31" t="s">
        <v>337</v>
      </c>
      <c r="B17" s="32"/>
      <c r="C17" s="32"/>
      <c r="D17" s="14"/>
    </row>
    <row r="18" spans="1:4">
      <c r="A18" s="19" t="s">
        <v>338</v>
      </c>
      <c r="B18" s="20"/>
      <c r="C18" s="20">
        <f>(B12 + C12) * Parametry!B20 / 100</f>
        <v>0</v>
      </c>
      <c r="D18" s="14"/>
    </row>
    <row r="19" spans="1:4">
      <c r="A19" s="19" t="s">
        <v>339</v>
      </c>
      <c r="B19" s="20"/>
      <c r="C19" s="20">
        <f>C12 * Parametry!B23 / 100</f>
        <v>0</v>
      </c>
      <c r="D19" s="14"/>
    </row>
    <row r="20" spans="1:4">
      <c r="A20" s="19" t="s">
        <v>340</v>
      </c>
      <c r="B20" s="20"/>
      <c r="C20" s="20">
        <f>C12 * Parametry!B24 / 100</f>
        <v>0</v>
      </c>
      <c r="D20" s="14"/>
    </row>
    <row r="21" spans="1:4">
      <c r="A21" s="31" t="s">
        <v>341</v>
      </c>
      <c r="B21" s="32"/>
      <c r="C21" s="32">
        <f>C19 + C20 + C18</f>
        <v>0</v>
      </c>
      <c r="D21" s="14"/>
    </row>
    <row r="22" spans="1:4">
      <c r="A22" s="19" t="s">
        <v>342</v>
      </c>
      <c r="B22" s="20"/>
      <c r="C22" s="20">
        <f>Parametry!B25 * Parametry!B28 * (C15 * Parametry!B27)^Parametry!B26</f>
        <v>0</v>
      </c>
      <c r="D22" s="14"/>
    </row>
    <row r="23" spans="1:4">
      <c r="A23" s="19" t="s">
        <v>15</v>
      </c>
      <c r="B23" s="20"/>
      <c r="C23" s="20"/>
      <c r="D23" s="14"/>
    </row>
    <row r="24" spans="1:4">
      <c r="A24" s="17" t="s">
        <v>343</v>
      </c>
      <c r="B24" s="18"/>
      <c r="C24" s="18">
        <f>C15 + C21 + C22</f>
        <v>0</v>
      </c>
      <c r="D24" s="14"/>
    </row>
    <row r="25" spans="1:4">
      <c r="A25" s="19" t="s">
        <v>344</v>
      </c>
      <c r="B25" s="20">
        <f>(SUM(Rozpočet!F9:F10)+SUM(Rozpočet!F13:F113,Rozpočet!F115:F142)+SUM(Rozpočet!F145:F156)) + (SUM(Rozpočet!H9:H10)+SUM(Rozpočet!H13:H113,Rozpočet!H115:H141)+SUM(Rozpočet!H145:H156)) + B4 + C4 + C8 + C11 + C13 + C14 + C21 + C22</f>
        <v>0</v>
      </c>
      <c r="C25" s="20">
        <f>B25 * Parametry!B31 / 100</f>
        <v>0</v>
      </c>
      <c r="D25" s="14"/>
    </row>
    <row r="26" spans="1:4">
      <c r="A26" s="19" t="s">
        <v>345</v>
      </c>
      <c r="B26" s="20">
        <f>(SUM(Rozpočet!F13,Rozpočet!F18,Rozpočet!F26,Rozpočet!F30,Rozpočet!F36,Rozpočet!F46,Rozpočet!F48,Rozpočet!F51,Rozpočet!F55,Rozpočet!F57,Rozpočet!F59,Rozpočet!F64,Rozpočet!F70,Rozpočet!F72,Rozpočet!F75,Rozpočet!F82,Rozpočet!F87:F88,Rozpočet!F94,Rozpočet!F97,Rozpočet!F102,Rozpočet!F106,Rozpočet!F109,Rozpočet!F112,Rozpočet!F121,Rozpočet!F123,Rozpočet!F125,Rozpočet!F129,Rozpočet!F135,Rozpočet!F137)+SUM(Rozpočet!F140:F141)+SUM(Rozpočet!F145,Rozpočet!F147,Rozpočet!F149,Rozpočet!F151,Rozpočet!F153,Rozpočet!F155)) + (SUM(Rozpočet!H13,Rozpočet!H18,Rozpočet!H26,Rozpočet!H30,Rozpočet!H36,Rozpočet!H46,Rozpočet!H48,Rozpočet!H51,Rozpočet!H55,Rozpočet!H57,Rozpočet!H59,Rozpočet!H64,Rozpočet!H70,Rozpočet!H72,Rozpočet!H75,Rozpočet!H82,Rozpočet!H87:H88,Rozpočet!H94,Rozpočet!H97,Rozpočet!H102,Rozpočet!H106,Rozpočet!H109,Rozpočet!H112,Rozpočet!H121,Rozpočet!H123,Rozpočet!H125,Rozpočet!H129,Rozpočet!H135,Rozpočet!H137)+SUM(Rozpočet!H140:H141)+SUM(Rozpočet!H145,Rozpočet!H147,Rozpočet!H149,Rozpočet!H151,Rozpočet!H153,Rozpočet!H155))</f>
        <v>0</v>
      </c>
      <c r="C26" s="20">
        <f>B26 * Parametry!B32 / 100</f>
        <v>0</v>
      </c>
      <c r="D26" s="14"/>
    </row>
    <row r="27" spans="1:4">
      <c r="A27" s="17" t="s">
        <v>346</v>
      </c>
      <c r="B27" s="18"/>
      <c r="C27" s="18">
        <f>C24 + C25 + C26</f>
        <v>0</v>
      </c>
      <c r="D27" s="14"/>
    </row>
    <row r="28" spans="1:4">
      <c r="A28" s="19" t="s">
        <v>15</v>
      </c>
      <c r="B28" s="20"/>
      <c r="C28" s="20"/>
      <c r="D28" s="14"/>
    </row>
    <row r="29" spans="1:4">
      <c r="A29" s="19" t="s">
        <v>347</v>
      </c>
      <c r="B29" s="20"/>
      <c r="C29" s="20">
        <f>C24 * Parametry!B29 / 100</f>
        <v>0</v>
      </c>
      <c r="D29" s="14"/>
    </row>
    <row r="30" spans="1:4">
      <c r="A30" s="19" t="s">
        <v>347</v>
      </c>
      <c r="B30" s="20"/>
      <c r="C30" s="20">
        <f>C24 * Parametry!B30 / 100</f>
        <v>0</v>
      </c>
      <c r="D30" s="14"/>
    </row>
    <row r="31" spans="1:4">
      <c r="A31" s="31" t="s">
        <v>348</v>
      </c>
      <c r="B31" s="35" t="s">
        <v>55</v>
      </c>
      <c r="C31" s="35" t="s">
        <v>57</v>
      </c>
      <c r="D31" s="14"/>
    </row>
    <row r="32" spans="1:4">
      <c r="A32" s="19" t="s">
        <v>66</v>
      </c>
      <c r="B32" s="20">
        <f>(Rozpočet!F11)</f>
        <v>0</v>
      </c>
      <c r="C32" s="20">
        <f>(Rozpočet!H11)</f>
        <v>0</v>
      </c>
      <c r="D32" s="14"/>
    </row>
    <row r="33" spans="1:4">
      <c r="A33" s="19" t="s">
        <v>73</v>
      </c>
      <c r="B33" s="20">
        <f>(Rozpočet!F143)</f>
        <v>0</v>
      </c>
      <c r="C33" s="20">
        <f>(Rozpočet!H143)</f>
        <v>0</v>
      </c>
      <c r="D33" s="14"/>
    </row>
    <row r="34" spans="1:4">
      <c r="A34" s="19" t="s">
        <v>302</v>
      </c>
      <c r="B34" s="20">
        <f>(Rozpočet!F157)</f>
        <v>0</v>
      </c>
      <c r="C34" s="20">
        <f>(Rozpočet!H157)</f>
        <v>0</v>
      </c>
      <c r="D34" s="14"/>
    </row>
    <row r="35" spans="1:4">
      <c r="A35" s="19" t="s">
        <v>15</v>
      </c>
      <c r="B35" s="20"/>
      <c r="C35" s="20"/>
      <c r="D35" s="14"/>
    </row>
  </sheetData>
  <sheetProtection password="BAAB" sheet="1" objects="1" scenarios="1" formatColumns="0" formatRows="0"/>
  <pageMargins left="1.48" right="0.70866141732283472" top="2.0299999999999998" bottom="0.78740157480314965" header="0.31496062992125984" footer="0.31496062992125984"/>
  <pageSetup paperSize="9" orientation="portrait" r:id="rId1"/>
  <headerFooter>
    <oddHeader>&amp;C&amp;"-,Tučné"&amp;14MENDELOVA UNIVERZITA V BRNĚ&amp;"-,Obyčejné"&amp;11
&amp;"-,Tučné"&amp;14STAVEBNÍ ÚPRAVY LABORATOŘÍ N2036-N2039
V OBJEKTU B
D1.4.3 - ELEKTROMONTÁŽE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5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5.5703125" style="23" bestFit="1" customWidth="1"/>
    <col min="2" max="2" width="59.42578125" style="23" customWidth="1"/>
    <col min="3" max="3" width="3.5703125" style="23" bestFit="1" customWidth="1"/>
    <col min="4" max="4" width="7" style="24" bestFit="1" customWidth="1"/>
    <col min="5" max="5" width="8.7109375" style="30" bestFit="1" customWidth="1"/>
    <col min="6" max="6" width="11.42578125" style="24" bestFit="1" customWidth="1"/>
    <col min="7" max="7" width="7" style="30" bestFit="1" customWidth="1"/>
    <col min="8" max="9" width="11.28515625" style="24" bestFit="1" customWidth="1"/>
    <col min="10" max="11" width="9.140625" style="1"/>
    <col min="12" max="12" width="10" style="1" hidden="1" customWidth="1"/>
    <col min="13" max="16384" width="9.140625" style="1"/>
  </cols>
  <sheetData>
    <row r="1" spans="1:12">
      <c r="A1" s="12" t="s">
        <v>52</v>
      </c>
      <c r="B1" s="12" t="s">
        <v>0</v>
      </c>
      <c r="C1" s="12" t="s">
        <v>53</v>
      </c>
      <c r="D1" s="13" t="s">
        <v>54</v>
      </c>
      <c r="E1" s="25" t="s">
        <v>55</v>
      </c>
      <c r="F1" s="13" t="s">
        <v>56</v>
      </c>
      <c r="G1" s="25" t="s">
        <v>57</v>
      </c>
      <c r="H1" s="13" t="s">
        <v>58</v>
      </c>
      <c r="I1" s="13" t="s">
        <v>59</v>
      </c>
      <c r="J1" s="14"/>
      <c r="K1" s="14"/>
      <c r="L1" s="1">
        <f>Parametry!B33/100*F14+Parametry!B33/100*F15+Parametry!B33/100*F16+Parametry!B33/100*F17+Parametry!B33/100*F19+Parametry!B33/100*F20+Parametry!B33/100*F21+Parametry!B33/100*F22+Parametry!B34/100*F23+Parametry!B34/100*F24+Parametry!B35/100*F25+Parametry!B35/100*F27+Parametry!B35/100*F28+Parametry!B35/100*F29+Parametry!B35/100*F31+Parametry!B35/100*F32+Parametry!B35/100*F33+Parametry!B33/100*F34+Parametry!B33/100*F35+Parametry!B35/100*F37+Parametry!B35/100*F38+Parametry!B35/100*F39+Parametry!B35/100*F40</f>
        <v>0</v>
      </c>
    </row>
    <row r="2" spans="1:12">
      <c r="A2" s="15" t="s">
        <v>15</v>
      </c>
      <c r="B2" s="15" t="s">
        <v>60</v>
      </c>
      <c r="C2" s="15" t="s">
        <v>15</v>
      </c>
      <c r="D2" s="16"/>
      <c r="E2" s="26"/>
      <c r="F2" s="16"/>
      <c r="G2" s="26"/>
      <c r="H2" s="16"/>
      <c r="I2" s="16"/>
      <c r="J2" s="14"/>
      <c r="K2" s="14"/>
      <c r="L2" s="1">
        <f>L1+Parametry!B35/100*F41+Parametry!B35/100*F42+Parametry!B35/100*F43+Parametry!B35/100*F44+Parametry!B35/100*F45+Parametry!B33/100*F47+Parametry!B35/100*F49+Parametry!B35/100*F50+Parametry!B33/100*F52+Parametry!B33/100*F53+Parametry!B33/100*F54+Parametry!B34/100*F56+Parametry!B34/100*F58+Parametry!B35/100*F60+Parametry!B35/100*F61+Parametry!B35/100*F62+Parametry!B35/100*F63+Parametry!B33/100*F65+Parametry!B33/100*F66+Parametry!B33/100*F67+Parametry!B33/100*F68+Parametry!B33/100*F69+Parametry!B35/100*F71</f>
        <v>0</v>
      </c>
    </row>
    <row r="3" spans="1:12" ht="36.75">
      <c r="A3" s="15" t="s">
        <v>15</v>
      </c>
      <c r="B3" s="36" t="s">
        <v>61</v>
      </c>
      <c r="C3" s="15" t="s">
        <v>15</v>
      </c>
      <c r="D3" s="16"/>
      <c r="E3" s="26"/>
      <c r="F3" s="16"/>
      <c r="G3" s="26"/>
      <c r="H3" s="16"/>
      <c r="I3" s="16"/>
      <c r="J3" s="14"/>
      <c r="K3" s="14"/>
      <c r="L3" s="1">
        <f>L2+Parametry!B35/100*F73+Parametry!B35/100*F74+Parametry!B33/100*F76+Parametry!B33/100*F77+Parametry!B33/100*F78+Parametry!B33/100*F79+Parametry!B33/100*F80+Parametry!B35/100*F81+Parametry!B33/100*F83+Parametry!B33/100*F84+Parametry!B33/100*F85+Parametry!B33/100*F86+Parametry!B35/100*F89+Parametry!B35/100*F90+Parametry!B35/100*F91+Parametry!B35/100*F92+Parametry!B35/100*F93+Parametry!B34/100*F95+Parametry!B34/100*F96+Parametry!B35/100*F98+Parametry!B35/100*F99+Parametry!B35/100*F100+Parametry!B35/100*F101</f>
        <v>0</v>
      </c>
    </row>
    <row r="4" spans="1:12" ht="24.75">
      <c r="A4" s="15" t="s">
        <v>15</v>
      </c>
      <c r="B4" s="36" t="s">
        <v>62</v>
      </c>
      <c r="C4" s="15" t="s">
        <v>15</v>
      </c>
      <c r="D4" s="16"/>
      <c r="E4" s="26"/>
      <c r="F4" s="16"/>
      <c r="G4" s="26"/>
      <c r="H4" s="16"/>
      <c r="I4" s="16"/>
      <c r="J4" s="14"/>
      <c r="K4" s="14"/>
      <c r="L4" s="1">
        <f>L3+Parametry!B35/100*F103+Parametry!B35/100*F104+Parametry!B35/100*F105+Parametry!B33/100*F107+Parametry!B33/100*F108+Parametry!B33/100*F110+Parametry!B33/100*F111+Parametry!B33/100*F113+Parametry!B33/100*F115+Parametry!B33/100*F116+Parametry!B33/100*F117+Parametry!B33/100*F118+Parametry!B33/100*F119+Parametry!B33/100*F120+Parametry!B35/100*F122+Parametry!B35/100*F124+Parametry!B33/100*F126+Parametry!B33/100*F127+Parametry!B33/100*F128+Parametry!B33/100*F130+Parametry!B33/100*F131+Parametry!B33/100*F132</f>
        <v>0</v>
      </c>
    </row>
    <row r="5" spans="1:12" ht="36.75">
      <c r="A5" s="15" t="s">
        <v>15</v>
      </c>
      <c r="B5" s="36" t="s">
        <v>63</v>
      </c>
      <c r="C5" s="15" t="s">
        <v>15</v>
      </c>
      <c r="D5" s="16"/>
      <c r="E5" s="26"/>
      <c r="F5" s="16"/>
      <c r="G5" s="26"/>
      <c r="H5" s="16"/>
      <c r="I5" s="16"/>
      <c r="J5" s="14"/>
      <c r="K5" s="14"/>
    </row>
    <row r="6" spans="1:12" ht="48.75">
      <c r="A6" s="15" t="s">
        <v>15</v>
      </c>
      <c r="B6" s="36" t="s">
        <v>64</v>
      </c>
      <c r="C6" s="15" t="s">
        <v>15</v>
      </c>
      <c r="D6" s="16"/>
      <c r="E6" s="26"/>
      <c r="F6" s="16"/>
      <c r="G6" s="26"/>
      <c r="H6" s="16"/>
      <c r="I6" s="16"/>
      <c r="J6" s="14"/>
      <c r="K6" s="14"/>
    </row>
    <row r="7" spans="1:12" ht="96.75">
      <c r="A7" s="15" t="s">
        <v>15</v>
      </c>
      <c r="B7" s="36" t="s">
        <v>65</v>
      </c>
      <c r="C7" s="15" t="s">
        <v>15</v>
      </c>
      <c r="D7" s="16"/>
      <c r="E7" s="26"/>
      <c r="F7" s="16"/>
      <c r="G7" s="26"/>
      <c r="H7" s="16"/>
      <c r="I7" s="16"/>
      <c r="J7" s="14"/>
      <c r="K7" s="14"/>
    </row>
    <row r="8" spans="1:12">
      <c r="A8" s="17" t="s">
        <v>15</v>
      </c>
      <c r="B8" s="17" t="s">
        <v>66</v>
      </c>
      <c r="C8" s="17" t="s">
        <v>15</v>
      </c>
      <c r="D8" s="18"/>
      <c r="E8" s="27"/>
      <c r="F8" s="18"/>
      <c r="G8" s="27"/>
      <c r="H8" s="18"/>
      <c r="I8" s="18"/>
      <c r="J8" s="14"/>
      <c r="K8" s="14"/>
    </row>
    <row r="9" spans="1:12">
      <c r="A9" s="19" t="s">
        <v>67</v>
      </c>
      <c r="B9" s="19" t="s">
        <v>68</v>
      </c>
      <c r="C9" s="19" t="s">
        <v>69</v>
      </c>
      <c r="D9" s="20">
        <v>1</v>
      </c>
      <c r="E9" s="37"/>
      <c r="F9" s="20">
        <f>D9*E9</f>
        <v>0</v>
      </c>
      <c r="G9" s="20">
        <v>0</v>
      </c>
      <c r="H9" s="20">
        <f>D9*G9</f>
        <v>0</v>
      </c>
      <c r="I9" s="20">
        <f>F9+H9</f>
        <v>0</v>
      </c>
      <c r="J9" s="14"/>
      <c r="K9" s="14"/>
    </row>
    <row r="10" spans="1:12">
      <c r="A10" s="19" t="s">
        <v>70</v>
      </c>
      <c r="B10" s="19" t="s">
        <v>71</v>
      </c>
      <c r="C10" s="19" t="s">
        <v>69</v>
      </c>
      <c r="D10" s="20">
        <v>1</v>
      </c>
      <c r="E10" s="37"/>
      <c r="F10" s="20">
        <f>D10*E10</f>
        <v>0</v>
      </c>
      <c r="G10" s="20">
        <v>0</v>
      </c>
      <c r="H10" s="20">
        <f>D10*G10</f>
        <v>0</v>
      </c>
      <c r="I10" s="20">
        <f>F10+H10</f>
        <v>0</v>
      </c>
      <c r="J10" s="14"/>
      <c r="K10" s="14"/>
    </row>
    <row r="11" spans="1:12">
      <c r="A11" s="17" t="s">
        <v>15</v>
      </c>
      <c r="B11" s="17" t="s">
        <v>72</v>
      </c>
      <c r="C11" s="17" t="s">
        <v>15</v>
      </c>
      <c r="D11" s="18"/>
      <c r="E11" s="27"/>
      <c r="F11" s="18">
        <f>SUM(F9:F10)</f>
        <v>0</v>
      </c>
      <c r="G11" s="27"/>
      <c r="H11" s="18">
        <f>SUM(H9:H10)</f>
        <v>0</v>
      </c>
      <c r="I11" s="18">
        <f>SUM(I9:I10)</f>
        <v>0</v>
      </c>
      <c r="J11" s="14"/>
      <c r="K11" s="14"/>
    </row>
    <row r="12" spans="1:12">
      <c r="A12" s="17" t="s">
        <v>15</v>
      </c>
      <c r="B12" s="17" t="s">
        <v>73</v>
      </c>
      <c r="C12" s="17" t="s">
        <v>15</v>
      </c>
      <c r="D12" s="18"/>
      <c r="E12" s="27"/>
      <c r="F12" s="18"/>
      <c r="G12" s="27"/>
      <c r="H12" s="18"/>
      <c r="I12" s="18"/>
      <c r="J12" s="14"/>
      <c r="K12" s="14"/>
    </row>
    <row r="13" spans="1:12">
      <c r="A13" s="15" t="s">
        <v>15</v>
      </c>
      <c r="B13" s="15" t="s">
        <v>74</v>
      </c>
      <c r="C13" s="15" t="s">
        <v>15</v>
      </c>
      <c r="D13" s="16"/>
      <c r="E13" s="26"/>
      <c r="F13" s="16"/>
      <c r="G13" s="26"/>
      <c r="H13" s="16"/>
      <c r="I13" s="16"/>
      <c r="J13" s="14"/>
      <c r="K13" s="14"/>
    </row>
    <row r="14" spans="1:12">
      <c r="A14" s="19" t="s">
        <v>75</v>
      </c>
      <c r="B14" s="19" t="s">
        <v>76</v>
      </c>
      <c r="C14" s="19" t="s">
        <v>77</v>
      </c>
      <c r="D14" s="20">
        <v>8</v>
      </c>
      <c r="E14" s="20">
        <v>0</v>
      </c>
      <c r="F14" s="20">
        <f>D14*E14</f>
        <v>0</v>
      </c>
      <c r="G14" s="37"/>
      <c r="H14" s="20">
        <f>D14*G14</f>
        <v>0</v>
      </c>
      <c r="I14" s="20">
        <f>F14+H14</f>
        <v>0</v>
      </c>
      <c r="J14" s="14"/>
      <c r="K14" s="14"/>
    </row>
    <row r="15" spans="1:12">
      <c r="A15" s="19" t="s">
        <v>78</v>
      </c>
      <c r="B15" s="19" t="s">
        <v>79</v>
      </c>
      <c r="C15" s="19" t="s">
        <v>77</v>
      </c>
      <c r="D15" s="20">
        <v>6</v>
      </c>
      <c r="E15" s="20">
        <v>0</v>
      </c>
      <c r="F15" s="20">
        <f>D15*E15</f>
        <v>0</v>
      </c>
      <c r="G15" s="37"/>
      <c r="H15" s="20">
        <f>D15*G15</f>
        <v>0</v>
      </c>
      <c r="I15" s="20">
        <f>F15+H15</f>
        <v>0</v>
      </c>
      <c r="J15" s="14"/>
      <c r="K15" s="14"/>
    </row>
    <row r="16" spans="1:12">
      <c r="A16" s="19" t="s">
        <v>80</v>
      </c>
      <c r="B16" s="19" t="s">
        <v>81</v>
      </c>
      <c r="C16" s="19" t="s">
        <v>77</v>
      </c>
      <c r="D16" s="20">
        <v>5</v>
      </c>
      <c r="E16" s="20">
        <v>0</v>
      </c>
      <c r="F16" s="20">
        <f>D16*E16</f>
        <v>0</v>
      </c>
      <c r="G16" s="37"/>
      <c r="H16" s="20">
        <f>D16*G16</f>
        <v>0</v>
      </c>
      <c r="I16" s="20">
        <f>F16+H16</f>
        <v>0</v>
      </c>
      <c r="J16" s="14"/>
      <c r="K16" s="14"/>
    </row>
    <row r="17" spans="1:11">
      <c r="A17" s="19" t="s">
        <v>82</v>
      </c>
      <c r="B17" s="19" t="s">
        <v>83</v>
      </c>
      <c r="C17" s="19" t="s">
        <v>77</v>
      </c>
      <c r="D17" s="20">
        <v>8</v>
      </c>
      <c r="E17" s="20">
        <v>0</v>
      </c>
      <c r="F17" s="20">
        <f>D17*E17</f>
        <v>0</v>
      </c>
      <c r="G17" s="37"/>
      <c r="H17" s="20">
        <f>D17*G17</f>
        <v>0</v>
      </c>
      <c r="I17" s="20">
        <f>F17+H17</f>
        <v>0</v>
      </c>
      <c r="J17" s="14"/>
      <c r="K17" s="14"/>
    </row>
    <row r="18" spans="1:11">
      <c r="A18" s="15" t="s">
        <v>15</v>
      </c>
      <c r="B18" s="15" t="s">
        <v>84</v>
      </c>
      <c r="C18" s="15" t="s">
        <v>15</v>
      </c>
      <c r="D18" s="16"/>
      <c r="E18" s="26"/>
      <c r="F18" s="16"/>
      <c r="G18" s="26"/>
      <c r="H18" s="16"/>
      <c r="I18" s="16"/>
      <c r="J18" s="14"/>
      <c r="K18" s="14"/>
    </row>
    <row r="19" spans="1:11">
      <c r="A19" s="19" t="s">
        <v>85</v>
      </c>
      <c r="B19" s="19" t="s">
        <v>86</v>
      </c>
      <c r="C19" s="19" t="s">
        <v>87</v>
      </c>
      <c r="D19" s="20">
        <v>30</v>
      </c>
      <c r="E19" s="37"/>
      <c r="F19" s="20">
        <f t="shared" ref="F19:F25" si="0">D19*E19</f>
        <v>0</v>
      </c>
      <c r="G19" s="37"/>
      <c r="H19" s="20">
        <f t="shared" ref="H19:H25" si="1">D19*G19</f>
        <v>0</v>
      </c>
      <c r="I19" s="20">
        <f t="shared" ref="I19:I25" si="2">F19+H19</f>
        <v>0</v>
      </c>
      <c r="J19" s="14"/>
      <c r="K19" s="14"/>
    </row>
    <row r="20" spans="1:11">
      <c r="A20" s="19" t="s">
        <v>88</v>
      </c>
      <c r="B20" s="19" t="s">
        <v>89</v>
      </c>
      <c r="C20" s="19" t="s">
        <v>87</v>
      </c>
      <c r="D20" s="20">
        <v>15</v>
      </c>
      <c r="E20" s="37"/>
      <c r="F20" s="20">
        <f t="shared" si="0"/>
        <v>0</v>
      </c>
      <c r="G20" s="37"/>
      <c r="H20" s="20">
        <f t="shared" si="1"/>
        <v>0</v>
      </c>
      <c r="I20" s="20">
        <f t="shared" si="2"/>
        <v>0</v>
      </c>
      <c r="J20" s="14"/>
      <c r="K20" s="14"/>
    </row>
    <row r="21" spans="1:11">
      <c r="A21" s="19" t="s">
        <v>90</v>
      </c>
      <c r="B21" s="19" t="s">
        <v>91</v>
      </c>
      <c r="C21" s="19" t="s">
        <v>87</v>
      </c>
      <c r="D21" s="20">
        <v>42</v>
      </c>
      <c r="E21" s="37"/>
      <c r="F21" s="20">
        <f t="shared" si="0"/>
        <v>0</v>
      </c>
      <c r="G21" s="37"/>
      <c r="H21" s="20">
        <f t="shared" si="1"/>
        <v>0</v>
      </c>
      <c r="I21" s="20">
        <f t="shared" si="2"/>
        <v>0</v>
      </c>
      <c r="J21" s="14"/>
      <c r="K21" s="14"/>
    </row>
    <row r="22" spans="1:11">
      <c r="A22" s="19" t="s">
        <v>92</v>
      </c>
      <c r="B22" s="19" t="s">
        <v>93</v>
      </c>
      <c r="C22" s="19" t="s">
        <v>87</v>
      </c>
      <c r="D22" s="20">
        <v>12</v>
      </c>
      <c r="E22" s="37"/>
      <c r="F22" s="20">
        <f t="shared" si="0"/>
        <v>0</v>
      </c>
      <c r="G22" s="37"/>
      <c r="H22" s="20">
        <f t="shared" si="1"/>
        <v>0</v>
      </c>
      <c r="I22" s="20">
        <f t="shared" si="2"/>
        <v>0</v>
      </c>
      <c r="J22" s="14"/>
      <c r="K22" s="14"/>
    </row>
    <row r="23" spans="1:11">
      <c r="A23" s="19" t="s">
        <v>94</v>
      </c>
      <c r="B23" s="19" t="s">
        <v>95</v>
      </c>
      <c r="C23" s="19" t="s">
        <v>87</v>
      </c>
      <c r="D23" s="20">
        <v>30</v>
      </c>
      <c r="E23" s="37"/>
      <c r="F23" s="20">
        <f t="shared" si="0"/>
        <v>0</v>
      </c>
      <c r="G23" s="37"/>
      <c r="H23" s="20">
        <f t="shared" si="1"/>
        <v>0</v>
      </c>
      <c r="I23" s="20">
        <f t="shared" si="2"/>
        <v>0</v>
      </c>
      <c r="J23" s="14"/>
      <c r="K23" s="14"/>
    </row>
    <row r="24" spans="1:11">
      <c r="A24" s="19" t="s">
        <v>96</v>
      </c>
      <c r="B24" s="19" t="s">
        <v>97</v>
      </c>
      <c r="C24" s="19" t="s">
        <v>87</v>
      </c>
      <c r="D24" s="20">
        <v>30</v>
      </c>
      <c r="E24" s="37"/>
      <c r="F24" s="20">
        <f t="shared" si="0"/>
        <v>0</v>
      </c>
      <c r="G24" s="37"/>
      <c r="H24" s="20">
        <f t="shared" si="1"/>
        <v>0</v>
      </c>
      <c r="I24" s="20">
        <f t="shared" si="2"/>
        <v>0</v>
      </c>
      <c r="J24" s="14"/>
      <c r="K24" s="14"/>
    </row>
    <row r="25" spans="1:11">
      <c r="A25" s="19" t="s">
        <v>98</v>
      </c>
      <c r="B25" s="19" t="s">
        <v>99</v>
      </c>
      <c r="C25" s="19" t="s">
        <v>69</v>
      </c>
      <c r="D25" s="20">
        <v>80</v>
      </c>
      <c r="E25" s="37"/>
      <c r="F25" s="20">
        <f t="shared" si="0"/>
        <v>0</v>
      </c>
      <c r="G25" s="37"/>
      <c r="H25" s="20">
        <f t="shared" si="1"/>
        <v>0</v>
      </c>
      <c r="I25" s="20">
        <f t="shared" si="2"/>
        <v>0</v>
      </c>
      <c r="J25" s="14"/>
      <c r="K25" s="14"/>
    </row>
    <row r="26" spans="1:11">
      <c r="A26" s="15" t="s">
        <v>15</v>
      </c>
      <c r="B26" s="15" t="s">
        <v>100</v>
      </c>
      <c r="C26" s="15" t="s">
        <v>15</v>
      </c>
      <c r="D26" s="16"/>
      <c r="E26" s="26"/>
      <c r="F26" s="16"/>
      <c r="G26" s="26"/>
      <c r="H26" s="16"/>
      <c r="I26" s="16"/>
      <c r="J26" s="14"/>
      <c r="K26" s="14"/>
    </row>
    <row r="27" spans="1:11">
      <c r="A27" s="19" t="s">
        <v>101</v>
      </c>
      <c r="B27" s="19" t="s">
        <v>102</v>
      </c>
      <c r="C27" s="19" t="s">
        <v>87</v>
      </c>
      <c r="D27" s="20">
        <v>20</v>
      </c>
      <c r="E27" s="37"/>
      <c r="F27" s="20">
        <f>D27*E27</f>
        <v>0</v>
      </c>
      <c r="G27" s="37"/>
      <c r="H27" s="20">
        <f>D27*G27</f>
        <v>0</v>
      </c>
      <c r="I27" s="20">
        <f>F27+H27</f>
        <v>0</v>
      </c>
      <c r="J27" s="14"/>
      <c r="K27" s="14"/>
    </row>
    <row r="28" spans="1:11">
      <c r="A28" s="19" t="s">
        <v>48</v>
      </c>
      <c r="B28" s="19" t="s">
        <v>103</v>
      </c>
      <c r="C28" s="19" t="s">
        <v>69</v>
      </c>
      <c r="D28" s="20">
        <v>40</v>
      </c>
      <c r="E28" s="37"/>
      <c r="F28" s="20">
        <f>D28*E28</f>
        <v>0</v>
      </c>
      <c r="G28" s="37"/>
      <c r="H28" s="20">
        <f>D28*G28</f>
        <v>0</v>
      </c>
      <c r="I28" s="20">
        <f>F28+H28</f>
        <v>0</v>
      </c>
      <c r="J28" s="14"/>
      <c r="K28" s="14"/>
    </row>
    <row r="29" spans="1:11">
      <c r="A29" s="19" t="s">
        <v>104</v>
      </c>
      <c r="B29" s="19" t="s">
        <v>105</v>
      </c>
      <c r="C29" s="19" t="s">
        <v>69</v>
      </c>
      <c r="D29" s="20">
        <v>1</v>
      </c>
      <c r="E29" s="37"/>
      <c r="F29" s="20">
        <f>D29*E29</f>
        <v>0</v>
      </c>
      <c r="G29" s="37"/>
      <c r="H29" s="20">
        <f>D29*G29</f>
        <v>0</v>
      </c>
      <c r="I29" s="20">
        <f>F29+H29</f>
        <v>0</v>
      </c>
      <c r="J29" s="14"/>
      <c r="K29" s="14"/>
    </row>
    <row r="30" spans="1:11">
      <c r="A30" s="15" t="s">
        <v>15</v>
      </c>
      <c r="B30" s="15" t="s">
        <v>106</v>
      </c>
      <c r="C30" s="15" t="s">
        <v>15</v>
      </c>
      <c r="D30" s="16"/>
      <c r="E30" s="26"/>
      <c r="F30" s="16"/>
      <c r="G30" s="26"/>
      <c r="H30" s="16"/>
      <c r="I30" s="16"/>
      <c r="J30" s="14"/>
      <c r="K30" s="14"/>
    </row>
    <row r="31" spans="1:11">
      <c r="A31" s="19" t="s">
        <v>107</v>
      </c>
      <c r="B31" s="19" t="s">
        <v>108</v>
      </c>
      <c r="C31" s="19" t="s">
        <v>69</v>
      </c>
      <c r="D31" s="20">
        <v>6</v>
      </c>
      <c r="E31" s="37"/>
      <c r="F31" s="20">
        <f>D31*E31</f>
        <v>0</v>
      </c>
      <c r="G31" s="37"/>
      <c r="H31" s="20">
        <f>D31*G31</f>
        <v>0</v>
      </c>
      <c r="I31" s="20">
        <f>F31+H31</f>
        <v>0</v>
      </c>
      <c r="J31" s="14"/>
      <c r="K31" s="14"/>
    </row>
    <row r="32" spans="1:11">
      <c r="A32" s="19" t="s">
        <v>109</v>
      </c>
      <c r="B32" s="19" t="s">
        <v>110</v>
      </c>
      <c r="C32" s="19" t="s">
        <v>69</v>
      </c>
      <c r="D32" s="20">
        <v>29</v>
      </c>
      <c r="E32" s="37"/>
      <c r="F32" s="20">
        <f>D32*E32</f>
        <v>0</v>
      </c>
      <c r="G32" s="37"/>
      <c r="H32" s="20">
        <f>D32*G32</f>
        <v>0</v>
      </c>
      <c r="I32" s="20">
        <f>F32+H32</f>
        <v>0</v>
      </c>
      <c r="J32" s="14"/>
      <c r="K32" s="14"/>
    </row>
    <row r="33" spans="1:11">
      <c r="A33" s="19" t="s">
        <v>111</v>
      </c>
      <c r="B33" s="19" t="s">
        <v>112</v>
      </c>
      <c r="C33" s="19" t="s">
        <v>69</v>
      </c>
      <c r="D33" s="20">
        <v>6</v>
      </c>
      <c r="E33" s="37"/>
      <c r="F33" s="20">
        <f>D33*E33</f>
        <v>0</v>
      </c>
      <c r="G33" s="37"/>
      <c r="H33" s="20">
        <f>D33*G33</f>
        <v>0</v>
      </c>
      <c r="I33" s="20">
        <f>F33+H33</f>
        <v>0</v>
      </c>
      <c r="J33" s="14"/>
      <c r="K33" s="14"/>
    </row>
    <row r="34" spans="1:11">
      <c r="A34" s="19" t="s">
        <v>113</v>
      </c>
      <c r="B34" s="19" t="s">
        <v>114</v>
      </c>
      <c r="C34" s="19" t="s">
        <v>69</v>
      </c>
      <c r="D34" s="20">
        <v>14</v>
      </c>
      <c r="E34" s="37"/>
      <c r="F34" s="20">
        <f>D34*E34</f>
        <v>0</v>
      </c>
      <c r="G34" s="37"/>
      <c r="H34" s="20">
        <f>D34*G34</f>
        <v>0</v>
      </c>
      <c r="I34" s="20">
        <f>F34+H34</f>
        <v>0</v>
      </c>
      <c r="J34" s="14"/>
      <c r="K34" s="14"/>
    </row>
    <row r="35" spans="1:11">
      <c r="A35" s="19" t="s">
        <v>46</v>
      </c>
      <c r="B35" s="19" t="s">
        <v>115</v>
      </c>
      <c r="C35" s="19" t="s">
        <v>69</v>
      </c>
      <c r="D35" s="20">
        <v>1</v>
      </c>
      <c r="E35" s="37"/>
      <c r="F35" s="20">
        <f>D35*E35</f>
        <v>0</v>
      </c>
      <c r="G35" s="37"/>
      <c r="H35" s="20">
        <f>D35*G35</f>
        <v>0</v>
      </c>
      <c r="I35" s="20">
        <f>F35+H35</f>
        <v>0</v>
      </c>
      <c r="J35" s="14"/>
      <c r="K35" s="14"/>
    </row>
    <row r="36" spans="1:11">
      <c r="A36" s="15" t="s">
        <v>15</v>
      </c>
      <c r="B36" s="15" t="s">
        <v>116</v>
      </c>
      <c r="C36" s="15" t="s">
        <v>15</v>
      </c>
      <c r="D36" s="16"/>
      <c r="E36" s="26"/>
      <c r="F36" s="16"/>
      <c r="G36" s="26"/>
      <c r="H36" s="16"/>
      <c r="I36" s="16"/>
      <c r="J36" s="14"/>
      <c r="K36" s="14"/>
    </row>
    <row r="37" spans="1:11">
      <c r="A37" s="19" t="s">
        <v>117</v>
      </c>
      <c r="B37" s="19" t="s">
        <v>118</v>
      </c>
      <c r="C37" s="19" t="s">
        <v>87</v>
      </c>
      <c r="D37" s="20">
        <v>25</v>
      </c>
      <c r="E37" s="37"/>
      <c r="F37" s="20">
        <f t="shared" ref="F37:F45" si="3">D37*E37</f>
        <v>0</v>
      </c>
      <c r="G37" s="37"/>
      <c r="H37" s="20">
        <f t="shared" ref="H37:H45" si="4">D37*G37</f>
        <v>0</v>
      </c>
      <c r="I37" s="20">
        <f t="shared" ref="I37:I45" si="5">F37+H37</f>
        <v>0</v>
      </c>
      <c r="J37" s="14"/>
      <c r="K37" s="14"/>
    </row>
    <row r="38" spans="1:11">
      <c r="A38" s="19" t="s">
        <v>119</v>
      </c>
      <c r="B38" s="19" t="s">
        <v>120</v>
      </c>
      <c r="C38" s="19" t="s">
        <v>87</v>
      </c>
      <c r="D38" s="20">
        <v>30</v>
      </c>
      <c r="E38" s="37"/>
      <c r="F38" s="20">
        <f t="shared" si="3"/>
        <v>0</v>
      </c>
      <c r="G38" s="37"/>
      <c r="H38" s="20">
        <f t="shared" si="4"/>
        <v>0</v>
      </c>
      <c r="I38" s="20">
        <f t="shared" si="5"/>
        <v>0</v>
      </c>
      <c r="J38" s="14"/>
      <c r="K38" s="14"/>
    </row>
    <row r="39" spans="1:11">
      <c r="A39" s="19" t="s">
        <v>121</v>
      </c>
      <c r="B39" s="19" t="s">
        <v>122</v>
      </c>
      <c r="C39" s="19" t="s">
        <v>87</v>
      </c>
      <c r="D39" s="20">
        <v>80</v>
      </c>
      <c r="E39" s="37"/>
      <c r="F39" s="20">
        <f t="shared" si="3"/>
        <v>0</v>
      </c>
      <c r="G39" s="37"/>
      <c r="H39" s="20">
        <f t="shared" si="4"/>
        <v>0</v>
      </c>
      <c r="I39" s="20">
        <f t="shared" si="5"/>
        <v>0</v>
      </c>
      <c r="J39" s="14"/>
      <c r="K39" s="14"/>
    </row>
    <row r="40" spans="1:11">
      <c r="A40" s="19" t="s">
        <v>123</v>
      </c>
      <c r="B40" s="19" t="s">
        <v>124</v>
      </c>
      <c r="C40" s="19" t="s">
        <v>87</v>
      </c>
      <c r="D40" s="20">
        <v>500</v>
      </c>
      <c r="E40" s="37"/>
      <c r="F40" s="20">
        <f t="shared" si="3"/>
        <v>0</v>
      </c>
      <c r="G40" s="37"/>
      <c r="H40" s="20">
        <f t="shared" si="4"/>
        <v>0</v>
      </c>
      <c r="I40" s="20">
        <f t="shared" si="5"/>
        <v>0</v>
      </c>
      <c r="J40" s="14"/>
      <c r="K40" s="14"/>
    </row>
    <row r="41" spans="1:11">
      <c r="A41" s="19" t="s">
        <v>125</v>
      </c>
      <c r="B41" s="19" t="s">
        <v>126</v>
      </c>
      <c r="C41" s="19" t="s">
        <v>87</v>
      </c>
      <c r="D41" s="20">
        <v>150</v>
      </c>
      <c r="E41" s="37"/>
      <c r="F41" s="20">
        <f t="shared" si="3"/>
        <v>0</v>
      </c>
      <c r="G41" s="37"/>
      <c r="H41" s="20">
        <f t="shared" si="4"/>
        <v>0</v>
      </c>
      <c r="I41" s="20">
        <f t="shared" si="5"/>
        <v>0</v>
      </c>
      <c r="J41" s="14"/>
      <c r="K41" s="14"/>
    </row>
    <row r="42" spans="1:11">
      <c r="A42" s="19" t="s">
        <v>127</v>
      </c>
      <c r="B42" s="19" t="s">
        <v>128</v>
      </c>
      <c r="C42" s="19" t="s">
        <v>87</v>
      </c>
      <c r="D42" s="20">
        <v>10</v>
      </c>
      <c r="E42" s="37"/>
      <c r="F42" s="20">
        <f t="shared" si="3"/>
        <v>0</v>
      </c>
      <c r="G42" s="37"/>
      <c r="H42" s="20">
        <f t="shared" si="4"/>
        <v>0</v>
      </c>
      <c r="I42" s="20">
        <f t="shared" si="5"/>
        <v>0</v>
      </c>
      <c r="J42" s="14"/>
      <c r="K42" s="14"/>
    </row>
    <row r="43" spans="1:11">
      <c r="A43" s="19" t="s">
        <v>129</v>
      </c>
      <c r="B43" s="19" t="s">
        <v>130</v>
      </c>
      <c r="C43" s="19" t="s">
        <v>87</v>
      </c>
      <c r="D43" s="20">
        <v>70</v>
      </c>
      <c r="E43" s="37"/>
      <c r="F43" s="20">
        <f t="shared" si="3"/>
        <v>0</v>
      </c>
      <c r="G43" s="37"/>
      <c r="H43" s="20">
        <f t="shared" si="4"/>
        <v>0</v>
      </c>
      <c r="I43" s="20">
        <f t="shared" si="5"/>
        <v>0</v>
      </c>
      <c r="J43" s="14"/>
      <c r="K43" s="14"/>
    </row>
    <row r="44" spans="1:11">
      <c r="A44" s="19" t="s">
        <v>131</v>
      </c>
      <c r="B44" s="19" t="s">
        <v>132</v>
      </c>
      <c r="C44" s="19" t="s">
        <v>87</v>
      </c>
      <c r="D44" s="20">
        <v>30</v>
      </c>
      <c r="E44" s="37"/>
      <c r="F44" s="20">
        <f t="shared" si="3"/>
        <v>0</v>
      </c>
      <c r="G44" s="37"/>
      <c r="H44" s="20">
        <f t="shared" si="4"/>
        <v>0</v>
      </c>
      <c r="I44" s="20">
        <f t="shared" si="5"/>
        <v>0</v>
      </c>
      <c r="J44" s="14"/>
      <c r="K44" s="14"/>
    </row>
    <row r="45" spans="1:11">
      <c r="A45" s="19" t="s">
        <v>133</v>
      </c>
      <c r="B45" s="19" t="s">
        <v>134</v>
      </c>
      <c r="C45" s="19" t="s">
        <v>87</v>
      </c>
      <c r="D45" s="20">
        <v>25</v>
      </c>
      <c r="E45" s="37"/>
      <c r="F45" s="20">
        <f t="shared" si="3"/>
        <v>0</v>
      </c>
      <c r="G45" s="37"/>
      <c r="H45" s="20">
        <f t="shared" si="4"/>
        <v>0</v>
      </c>
      <c r="I45" s="20">
        <f t="shared" si="5"/>
        <v>0</v>
      </c>
      <c r="J45" s="14"/>
      <c r="K45" s="14"/>
    </row>
    <row r="46" spans="1:11">
      <c r="A46" s="15" t="s">
        <v>15</v>
      </c>
      <c r="B46" s="15" t="s">
        <v>135</v>
      </c>
      <c r="C46" s="15" t="s">
        <v>15</v>
      </c>
      <c r="D46" s="16"/>
      <c r="E46" s="26"/>
      <c r="F46" s="16"/>
      <c r="G46" s="26"/>
      <c r="H46" s="16"/>
      <c r="I46" s="16"/>
      <c r="J46" s="14"/>
      <c r="K46" s="14"/>
    </row>
    <row r="47" spans="1:11">
      <c r="A47" s="19" t="s">
        <v>136</v>
      </c>
      <c r="B47" s="19" t="s">
        <v>137</v>
      </c>
      <c r="C47" s="19" t="s">
        <v>87</v>
      </c>
      <c r="D47" s="20">
        <v>30</v>
      </c>
      <c r="E47" s="37"/>
      <c r="F47" s="20">
        <f>D47*E47</f>
        <v>0</v>
      </c>
      <c r="G47" s="37"/>
      <c r="H47" s="20">
        <f>D47*G47</f>
        <v>0</v>
      </c>
      <c r="I47" s="20">
        <f>F47+H47</f>
        <v>0</v>
      </c>
      <c r="J47" s="14"/>
      <c r="K47" s="14"/>
    </row>
    <row r="48" spans="1:11">
      <c r="A48" s="15" t="s">
        <v>15</v>
      </c>
      <c r="B48" s="15" t="s">
        <v>138</v>
      </c>
      <c r="C48" s="15" t="s">
        <v>15</v>
      </c>
      <c r="D48" s="16"/>
      <c r="E48" s="26"/>
      <c r="F48" s="16"/>
      <c r="G48" s="26"/>
      <c r="H48" s="16"/>
      <c r="I48" s="16"/>
      <c r="J48" s="14"/>
      <c r="K48" s="14"/>
    </row>
    <row r="49" spans="1:11">
      <c r="A49" s="19" t="s">
        <v>139</v>
      </c>
      <c r="B49" s="19" t="s">
        <v>140</v>
      </c>
      <c r="C49" s="19" t="s">
        <v>87</v>
      </c>
      <c r="D49" s="20">
        <v>25</v>
      </c>
      <c r="E49" s="37"/>
      <c r="F49" s="20">
        <f>D49*E49</f>
        <v>0</v>
      </c>
      <c r="G49" s="37"/>
      <c r="H49" s="20">
        <f>D49*G49</f>
        <v>0</v>
      </c>
      <c r="I49" s="20">
        <f>F49+H49</f>
        <v>0</v>
      </c>
      <c r="J49" s="14"/>
      <c r="K49" s="14"/>
    </row>
    <row r="50" spans="1:11">
      <c r="A50" s="19" t="s">
        <v>141</v>
      </c>
      <c r="B50" s="19" t="s">
        <v>142</v>
      </c>
      <c r="C50" s="19" t="s">
        <v>87</v>
      </c>
      <c r="D50" s="20">
        <v>40</v>
      </c>
      <c r="E50" s="37"/>
      <c r="F50" s="20">
        <f>D50*E50</f>
        <v>0</v>
      </c>
      <c r="G50" s="37"/>
      <c r="H50" s="20">
        <f>D50*G50</f>
        <v>0</v>
      </c>
      <c r="I50" s="20">
        <f>F50+H50</f>
        <v>0</v>
      </c>
      <c r="J50" s="14"/>
      <c r="K50" s="14"/>
    </row>
    <row r="51" spans="1:11">
      <c r="A51" s="15" t="s">
        <v>15</v>
      </c>
      <c r="B51" s="15" t="s">
        <v>143</v>
      </c>
      <c r="C51" s="15" t="s">
        <v>15</v>
      </c>
      <c r="D51" s="16"/>
      <c r="E51" s="26"/>
      <c r="F51" s="16"/>
      <c r="G51" s="26"/>
      <c r="H51" s="16"/>
      <c r="I51" s="16"/>
      <c r="J51" s="14"/>
      <c r="K51" s="14"/>
    </row>
    <row r="52" spans="1:11">
      <c r="A52" s="19" t="s">
        <v>144</v>
      </c>
      <c r="B52" s="19" t="s">
        <v>145</v>
      </c>
      <c r="C52" s="19" t="s">
        <v>69</v>
      </c>
      <c r="D52" s="20">
        <v>43</v>
      </c>
      <c r="E52" s="20">
        <v>0</v>
      </c>
      <c r="F52" s="20">
        <f>D52*E52</f>
        <v>0</v>
      </c>
      <c r="G52" s="37"/>
      <c r="H52" s="20">
        <f>D52*G52</f>
        <v>0</v>
      </c>
      <c r="I52" s="20">
        <f>F52+H52</f>
        <v>0</v>
      </c>
      <c r="J52" s="14"/>
      <c r="K52" s="14"/>
    </row>
    <row r="53" spans="1:11">
      <c r="A53" s="19" t="s">
        <v>146</v>
      </c>
      <c r="B53" s="19" t="s">
        <v>147</v>
      </c>
      <c r="C53" s="19" t="s">
        <v>69</v>
      </c>
      <c r="D53" s="20">
        <v>10</v>
      </c>
      <c r="E53" s="20">
        <v>0</v>
      </c>
      <c r="F53" s="20">
        <f>D53*E53</f>
        <v>0</v>
      </c>
      <c r="G53" s="37"/>
      <c r="H53" s="20">
        <f>D53*G53</f>
        <v>0</v>
      </c>
      <c r="I53" s="20">
        <f>F53+H53</f>
        <v>0</v>
      </c>
      <c r="J53" s="14"/>
      <c r="K53" s="14"/>
    </row>
    <row r="54" spans="1:11">
      <c r="A54" s="19" t="s">
        <v>148</v>
      </c>
      <c r="B54" s="19" t="s">
        <v>149</v>
      </c>
      <c r="C54" s="19" t="s">
        <v>69</v>
      </c>
      <c r="D54" s="20">
        <v>2</v>
      </c>
      <c r="E54" s="20">
        <v>0</v>
      </c>
      <c r="F54" s="20">
        <f>D54*E54</f>
        <v>0</v>
      </c>
      <c r="G54" s="37"/>
      <c r="H54" s="20">
        <f>D54*G54</f>
        <v>0</v>
      </c>
      <c r="I54" s="20">
        <f>F54+H54</f>
        <v>0</v>
      </c>
      <c r="J54" s="14"/>
      <c r="K54" s="14"/>
    </row>
    <row r="55" spans="1:11">
      <c r="A55" s="15" t="s">
        <v>15</v>
      </c>
      <c r="B55" s="15" t="s">
        <v>150</v>
      </c>
      <c r="C55" s="15" t="s">
        <v>15</v>
      </c>
      <c r="D55" s="16"/>
      <c r="E55" s="26"/>
      <c r="F55" s="16"/>
      <c r="G55" s="26"/>
      <c r="H55" s="16"/>
      <c r="I55" s="16"/>
      <c r="J55" s="14"/>
      <c r="K55" s="14"/>
    </row>
    <row r="56" spans="1:11">
      <c r="A56" s="19" t="s">
        <v>151</v>
      </c>
      <c r="B56" s="19" t="s">
        <v>152</v>
      </c>
      <c r="C56" s="19" t="s">
        <v>69</v>
      </c>
      <c r="D56" s="20">
        <v>22</v>
      </c>
      <c r="E56" s="20">
        <v>0</v>
      </c>
      <c r="F56" s="20">
        <f>D56*E56</f>
        <v>0</v>
      </c>
      <c r="G56" s="37"/>
      <c r="H56" s="20">
        <f>D56*G56</f>
        <v>0</v>
      </c>
      <c r="I56" s="20">
        <f>F56+H56</f>
        <v>0</v>
      </c>
      <c r="J56" s="14"/>
      <c r="K56" s="14"/>
    </row>
    <row r="57" spans="1:11">
      <c r="A57" s="15" t="s">
        <v>15</v>
      </c>
      <c r="B57" s="15" t="s">
        <v>153</v>
      </c>
      <c r="C57" s="15" t="s">
        <v>15</v>
      </c>
      <c r="D57" s="16"/>
      <c r="E57" s="26"/>
      <c r="F57" s="16"/>
      <c r="G57" s="26"/>
      <c r="H57" s="16"/>
      <c r="I57" s="16"/>
      <c r="J57" s="14"/>
      <c r="K57" s="14"/>
    </row>
    <row r="58" spans="1:11">
      <c r="A58" s="19" t="s">
        <v>154</v>
      </c>
      <c r="B58" s="19" t="s">
        <v>155</v>
      </c>
      <c r="C58" s="19" t="s">
        <v>69</v>
      </c>
      <c r="D58" s="20">
        <v>4</v>
      </c>
      <c r="E58" s="20">
        <v>0</v>
      </c>
      <c r="F58" s="20">
        <f>D58*E58</f>
        <v>0</v>
      </c>
      <c r="G58" s="37"/>
      <c r="H58" s="20">
        <f>D58*G58</f>
        <v>0</v>
      </c>
      <c r="I58" s="20">
        <f>F58+H58</f>
        <v>0</v>
      </c>
      <c r="J58" s="14"/>
      <c r="K58" s="14"/>
    </row>
    <row r="59" spans="1:11">
      <c r="A59" s="15" t="s">
        <v>15</v>
      </c>
      <c r="B59" s="15" t="s">
        <v>156</v>
      </c>
      <c r="C59" s="15" t="s">
        <v>15</v>
      </c>
      <c r="D59" s="16"/>
      <c r="E59" s="26"/>
      <c r="F59" s="16"/>
      <c r="G59" s="26"/>
      <c r="H59" s="16"/>
      <c r="I59" s="16"/>
      <c r="J59" s="14"/>
      <c r="K59" s="14"/>
    </row>
    <row r="60" spans="1:11">
      <c r="A60" s="19" t="s">
        <v>157</v>
      </c>
      <c r="B60" s="19" t="s">
        <v>158</v>
      </c>
      <c r="C60" s="19" t="s">
        <v>69</v>
      </c>
      <c r="D60" s="20">
        <v>59</v>
      </c>
      <c r="E60" s="37"/>
      <c r="F60" s="20">
        <f>D60*E60</f>
        <v>0</v>
      </c>
      <c r="G60" s="37"/>
      <c r="H60" s="20">
        <f>D60*G60</f>
        <v>0</v>
      </c>
      <c r="I60" s="20">
        <f>F60+H60</f>
        <v>0</v>
      </c>
      <c r="J60" s="14"/>
      <c r="K60" s="14"/>
    </row>
    <row r="61" spans="1:11">
      <c r="A61" s="19" t="s">
        <v>159</v>
      </c>
      <c r="B61" s="19" t="s">
        <v>160</v>
      </c>
      <c r="C61" s="19" t="s">
        <v>69</v>
      </c>
      <c r="D61" s="20">
        <v>8</v>
      </c>
      <c r="E61" s="37"/>
      <c r="F61" s="20">
        <f>D61*E61</f>
        <v>0</v>
      </c>
      <c r="G61" s="37"/>
      <c r="H61" s="20">
        <f>D61*G61</f>
        <v>0</v>
      </c>
      <c r="I61" s="20">
        <f>F61+H61</f>
        <v>0</v>
      </c>
      <c r="J61" s="14"/>
      <c r="K61" s="14"/>
    </row>
    <row r="62" spans="1:11">
      <c r="A62" s="19" t="s">
        <v>161</v>
      </c>
      <c r="B62" s="19" t="s">
        <v>162</v>
      </c>
      <c r="C62" s="19" t="s">
        <v>69</v>
      </c>
      <c r="D62" s="20">
        <v>18</v>
      </c>
      <c r="E62" s="37"/>
      <c r="F62" s="20">
        <f>D62*E62</f>
        <v>0</v>
      </c>
      <c r="G62" s="37"/>
      <c r="H62" s="20">
        <f>D62*G62</f>
        <v>0</v>
      </c>
      <c r="I62" s="20">
        <f>F62+H62</f>
        <v>0</v>
      </c>
      <c r="J62" s="14"/>
      <c r="K62" s="14"/>
    </row>
    <row r="63" spans="1:11">
      <c r="A63" s="19" t="s">
        <v>163</v>
      </c>
      <c r="B63" s="19" t="s">
        <v>164</v>
      </c>
      <c r="C63" s="19" t="s">
        <v>69</v>
      </c>
      <c r="D63" s="20">
        <v>6</v>
      </c>
      <c r="E63" s="37"/>
      <c r="F63" s="20">
        <f>D63*E63</f>
        <v>0</v>
      </c>
      <c r="G63" s="37"/>
      <c r="H63" s="20">
        <f>D63*G63</f>
        <v>0</v>
      </c>
      <c r="I63" s="20">
        <f>F63+H63</f>
        <v>0</v>
      </c>
      <c r="J63" s="14"/>
      <c r="K63" s="14"/>
    </row>
    <row r="64" spans="1:11">
      <c r="A64" s="15" t="s">
        <v>15</v>
      </c>
      <c r="B64" s="15" t="s">
        <v>165</v>
      </c>
      <c r="C64" s="15" t="s">
        <v>15</v>
      </c>
      <c r="D64" s="16"/>
      <c r="E64" s="26"/>
      <c r="F64" s="16"/>
      <c r="G64" s="26"/>
      <c r="H64" s="16"/>
      <c r="I64" s="16"/>
      <c r="J64" s="14"/>
      <c r="K64" s="14"/>
    </row>
    <row r="65" spans="1:11">
      <c r="A65" s="19" t="s">
        <v>166</v>
      </c>
      <c r="B65" s="19" t="s">
        <v>167</v>
      </c>
      <c r="C65" s="19" t="s">
        <v>69</v>
      </c>
      <c r="D65" s="20">
        <v>7</v>
      </c>
      <c r="E65" s="37"/>
      <c r="F65" s="20">
        <f>D65*E65</f>
        <v>0</v>
      </c>
      <c r="G65" s="37"/>
      <c r="H65" s="20">
        <f>D65*G65</f>
        <v>0</v>
      </c>
      <c r="I65" s="20">
        <f>F65+H65</f>
        <v>0</v>
      </c>
      <c r="J65" s="14"/>
      <c r="K65" s="14"/>
    </row>
    <row r="66" spans="1:11">
      <c r="A66" s="19" t="s">
        <v>168</v>
      </c>
      <c r="B66" s="19" t="s">
        <v>169</v>
      </c>
      <c r="C66" s="19" t="s">
        <v>69</v>
      </c>
      <c r="D66" s="20">
        <v>8</v>
      </c>
      <c r="E66" s="37"/>
      <c r="F66" s="20">
        <f>D66*E66</f>
        <v>0</v>
      </c>
      <c r="G66" s="37"/>
      <c r="H66" s="20">
        <f>D66*G66</f>
        <v>0</v>
      </c>
      <c r="I66" s="20">
        <f>F66+H66</f>
        <v>0</v>
      </c>
      <c r="J66" s="14"/>
      <c r="K66" s="14"/>
    </row>
    <row r="67" spans="1:11">
      <c r="A67" s="19" t="s">
        <v>170</v>
      </c>
      <c r="B67" s="19" t="s">
        <v>171</v>
      </c>
      <c r="C67" s="19" t="s">
        <v>69</v>
      </c>
      <c r="D67" s="20">
        <v>17</v>
      </c>
      <c r="E67" s="37"/>
      <c r="F67" s="20">
        <f>D67*E67</f>
        <v>0</v>
      </c>
      <c r="G67" s="37"/>
      <c r="H67" s="20">
        <f>D67*G67</f>
        <v>0</v>
      </c>
      <c r="I67" s="20">
        <f>F67+H67</f>
        <v>0</v>
      </c>
      <c r="J67" s="14"/>
      <c r="K67" s="14"/>
    </row>
    <row r="68" spans="1:11">
      <c r="A68" s="19" t="s">
        <v>172</v>
      </c>
      <c r="B68" s="19" t="s">
        <v>173</v>
      </c>
      <c r="C68" s="19" t="s">
        <v>69</v>
      </c>
      <c r="D68" s="20">
        <v>12</v>
      </c>
      <c r="E68" s="37"/>
      <c r="F68" s="20">
        <f>D68*E68</f>
        <v>0</v>
      </c>
      <c r="G68" s="37"/>
      <c r="H68" s="20">
        <f>D68*G68</f>
        <v>0</v>
      </c>
      <c r="I68" s="20">
        <f>F68+H68</f>
        <v>0</v>
      </c>
      <c r="J68" s="14"/>
      <c r="K68" s="14"/>
    </row>
    <row r="69" spans="1:11">
      <c r="A69" s="19" t="s">
        <v>174</v>
      </c>
      <c r="B69" s="19" t="s">
        <v>175</v>
      </c>
      <c r="C69" s="19" t="s">
        <v>69</v>
      </c>
      <c r="D69" s="20">
        <v>6</v>
      </c>
      <c r="E69" s="37"/>
      <c r="F69" s="20">
        <f>D69*E69</f>
        <v>0</v>
      </c>
      <c r="G69" s="37"/>
      <c r="H69" s="20">
        <f>D69*G69</f>
        <v>0</v>
      </c>
      <c r="I69" s="20">
        <f>F69+H69</f>
        <v>0</v>
      </c>
      <c r="J69" s="14"/>
      <c r="K69" s="14"/>
    </row>
    <row r="70" spans="1:11">
      <c r="A70" s="15" t="s">
        <v>15</v>
      </c>
      <c r="B70" s="15" t="s">
        <v>176</v>
      </c>
      <c r="C70" s="15" t="s">
        <v>15</v>
      </c>
      <c r="D70" s="16"/>
      <c r="E70" s="26"/>
      <c r="F70" s="16"/>
      <c r="G70" s="26"/>
      <c r="H70" s="16"/>
      <c r="I70" s="16"/>
      <c r="J70" s="14"/>
      <c r="K70" s="14"/>
    </row>
    <row r="71" spans="1:11">
      <c r="A71" s="19" t="s">
        <v>177</v>
      </c>
      <c r="B71" s="19" t="s">
        <v>178</v>
      </c>
      <c r="C71" s="19" t="s">
        <v>69</v>
      </c>
      <c r="D71" s="20">
        <v>1</v>
      </c>
      <c r="E71" s="37"/>
      <c r="F71" s="20">
        <f>D71*E71</f>
        <v>0</v>
      </c>
      <c r="G71" s="37"/>
      <c r="H71" s="20">
        <f>D71*G71</f>
        <v>0</v>
      </c>
      <c r="I71" s="20">
        <f>F71+H71</f>
        <v>0</v>
      </c>
      <c r="J71" s="14"/>
      <c r="K71" s="14"/>
    </row>
    <row r="72" spans="1:11">
      <c r="A72" s="15" t="s">
        <v>15</v>
      </c>
      <c r="B72" s="15" t="s">
        <v>179</v>
      </c>
      <c r="C72" s="15" t="s">
        <v>15</v>
      </c>
      <c r="D72" s="16"/>
      <c r="E72" s="26"/>
      <c r="F72" s="16"/>
      <c r="G72" s="26"/>
      <c r="H72" s="16"/>
      <c r="I72" s="16"/>
      <c r="J72" s="14"/>
      <c r="K72" s="14"/>
    </row>
    <row r="73" spans="1:11">
      <c r="A73" s="19" t="s">
        <v>180</v>
      </c>
      <c r="B73" s="19" t="s">
        <v>181</v>
      </c>
      <c r="C73" s="19" t="s">
        <v>69</v>
      </c>
      <c r="D73" s="20">
        <v>2</v>
      </c>
      <c r="E73" s="37"/>
      <c r="F73" s="20">
        <f>D73*E73</f>
        <v>0</v>
      </c>
      <c r="G73" s="37"/>
      <c r="H73" s="20">
        <f>D73*G73</f>
        <v>0</v>
      </c>
      <c r="I73" s="20">
        <f>F73+H73</f>
        <v>0</v>
      </c>
      <c r="J73" s="14"/>
      <c r="K73" s="14"/>
    </row>
    <row r="74" spans="1:11">
      <c r="A74" s="19" t="s">
        <v>182</v>
      </c>
      <c r="B74" s="19" t="s">
        <v>183</v>
      </c>
      <c r="C74" s="19" t="s">
        <v>69</v>
      </c>
      <c r="D74" s="20">
        <v>2</v>
      </c>
      <c r="E74" s="37"/>
      <c r="F74" s="20">
        <f>D74*E74</f>
        <v>0</v>
      </c>
      <c r="G74" s="37"/>
      <c r="H74" s="20">
        <f>D74*G74</f>
        <v>0</v>
      </c>
      <c r="I74" s="20">
        <f>F74+H74</f>
        <v>0</v>
      </c>
      <c r="J74" s="14"/>
      <c r="K74" s="14"/>
    </row>
    <row r="75" spans="1:11">
      <c r="A75" s="15" t="s">
        <v>15</v>
      </c>
      <c r="B75" s="15" t="s">
        <v>184</v>
      </c>
      <c r="C75" s="15" t="s">
        <v>15</v>
      </c>
      <c r="D75" s="16"/>
      <c r="E75" s="26"/>
      <c r="F75" s="16"/>
      <c r="G75" s="26"/>
      <c r="H75" s="16"/>
      <c r="I75" s="16"/>
      <c r="J75" s="14"/>
      <c r="K75" s="14"/>
    </row>
    <row r="76" spans="1:11">
      <c r="A76" s="19" t="s">
        <v>185</v>
      </c>
      <c r="B76" s="19" t="s">
        <v>186</v>
      </c>
      <c r="C76" s="19" t="s">
        <v>87</v>
      </c>
      <c r="D76" s="20">
        <v>2600</v>
      </c>
      <c r="E76" s="37"/>
      <c r="F76" s="20">
        <f t="shared" ref="F76:F81" si="6">D76*E76</f>
        <v>0</v>
      </c>
      <c r="G76" s="37"/>
      <c r="H76" s="20">
        <f t="shared" ref="H76:H81" si="7">D76*G76</f>
        <v>0</v>
      </c>
      <c r="I76" s="20">
        <f t="shared" ref="I76:I81" si="8">F76+H76</f>
        <v>0</v>
      </c>
      <c r="J76" s="14"/>
      <c r="K76" s="14"/>
    </row>
    <row r="77" spans="1:11">
      <c r="A77" s="19" t="s">
        <v>187</v>
      </c>
      <c r="B77" s="19" t="s">
        <v>188</v>
      </c>
      <c r="C77" s="19" t="s">
        <v>69</v>
      </c>
      <c r="D77" s="20">
        <v>27</v>
      </c>
      <c r="E77" s="37"/>
      <c r="F77" s="20">
        <f t="shared" si="6"/>
        <v>0</v>
      </c>
      <c r="G77" s="37"/>
      <c r="H77" s="20">
        <f t="shared" si="7"/>
        <v>0</v>
      </c>
      <c r="I77" s="20">
        <f t="shared" si="8"/>
        <v>0</v>
      </c>
      <c r="J77" s="14"/>
      <c r="K77" s="14"/>
    </row>
    <row r="78" spans="1:11">
      <c r="A78" s="19" t="s">
        <v>189</v>
      </c>
      <c r="B78" s="19" t="s">
        <v>190</v>
      </c>
      <c r="C78" s="19" t="s">
        <v>69</v>
      </c>
      <c r="D78" s="20">
        <v>27</v>
      </c>
      <c r="E78" s="37"/>
      <c r="F78" s="20">
        <f t="shared" si="6"/>
        <v>0</v>
      </c>
      <c r="G78" s="37"/>
      <c r="H78" s="20">
        <f t="shared" si="7"/>
        <v>0</v>
      </c>
      <c r="I78" s="20">
        <f t="shared" si="8"/>
        <v>0</v>
      </c>
      <c r="J78" s="14"/>
      <c r="K78" s="14"/>
    </row>
    <row r="79" spans="1:11">
      <c r="A79" s="19" t="s">
        <v>191</v>
      </c>
      <c r="B79" s="19" t="s">
        <v>192</v>
      </c>
      <c r="C79" s="19" t="s">
        <v>69</v>
      </c>
      <c r="D79" s="20">
        <v>27</v>
      </c>
      <c r="E79" s="37"/>
      <c r="F79" s="20">
        <f t="shared" si="6"/>
        <v>0</v>
      </c>
      <c r="G79" s="37"/>
      <c r="H79" s="20">
        <f t="shared" si="7"/>
        <v>0</v>
      </c>
      <c r="I79" s="20">
        <f t="shared" si="8"/>
        <v>0</v>
      </c>
      <c r="J79" s="14"/>
      <c r="K79" s="14"/>
    </row>
    <row r="80" spans="1:11">
      <c r="A80" s="19" t="s">
        <v>193</v>
      </c>
      <c r="B80" s="19" t="s">
        <v>194</v>
      </c>
      <c r="C80" s="19" t="s">
        <v>69</v>
      </c>
      <c r="D80" s="20">
        <v>27</v>
      </c>
      <c r="E80" s="37"/>
      <c r="F80" s="20">
        <f t="shared" si="6"/>
        <v>0</v>
      </c>
      <c r="G80" s="37"/>
      <c r="H80" s="20">
        <f t="shared" si="7"/>
        <v>0</v>
      </c>
      <c r="I80" s="20">
        <f t="shared" si="8"/>
        <v>0</v>
      </c>
      <c r="J80" s="14"/>
      <c r="K80" s="14"/>
    </row>
    <row r="81" spans="1:11">
      <c r="A81" s="19" t="s">
        <v>195</v>
      </c>
      <c r="B81" s="19" t="s">
        <v>196</v>
      </c>
      <c r="C81" s="19" t="s">
        <v>69</v>
      </c>
      <c r="D81" s="20">
        <v>24</v>
      </c>
      <c r="E81" s="37"/>
      <c r="F81" s="20">
        <f t="shared" si="6"/>
        <v>0</v>
      </c>
      <c r="G81" s="37"/>
      <c r="H81" s="20">
        <f t="shared" si="7"/>
        <v>0</v>
      </c>
      <c r="I81" s="20">
        <f t="shared" si="8"/>
        <v>0</v>
      </c>
      <c r="J81" s="14"/>
      <c r="K81" s="14"/>
    </row>
    <row r="82" spans="1:11">
      <c r="A82" s="15" t="s">
        <v>15</v>
      </c>
      <c r="B82" s="15" t="s">
        <v>197</v>
      </c>
      <c r="C82" s="15" t="s">
        <v>15</v>
      </c>
      <c r="D82" s="16"/>
      <c r="E82" s="26"/>
      <c r="F82" s="16"/>
      <c r="G82" s="26"/>
      <c r="H82" s="16"/>
      <c r="I82" s="16"/>
      <c r="J82" s="14"/>
      <c r="K82" s="14"/>
    </row>
    <row r="83" spans="1:11">
      <c r="A83" s="19" t="s">
        <v>198</v>
      </c>
      <c r="B83" s="19" t="s">
        <v>199</v>
      </c>
      <c r="C83" s="19" t="s">
        <v>69</v>
      </c>
      <c r="D83" s="20">
        <v>27</v>
      </c>
      <c r="E83" s="28">
        <v>0</v>
      </c>
      <c r="F83" s="20">
        <f>D83*E83</f>
        <v>0</v>
      </c>
      <c r="G83" s="37"/>
      <c r="H83" s="20">
        <f>D83*G83</f>
        <v>0</v>
      </c>
      <c r="I83" s="20">
        <f>F83+H83</f>
        <v>0</v>
      </c>
      <c r="J83" s="14"/>
      <c r="K83" s="14"/>
    </row>
    <row r="84" spans="1:11">
      <c r="A84" s="19" t="s">
        <v>200</v>
      </c>
      <c r="B84" s="19" t="s">
        <v>201</v>
      </c>
      <c r="C84" s="19" t="s">
        <v>69</v>
      </c>
      <c r="D84" s="20">
        <v>27</v>
      </c>
      <c r="E84" s="28">
        <v>0</v>
      </c>
      <c r="F84" s="20">
        <f>D84*E84</f>
        <v>0</v>
      </c>
      <c r="G84" s="37"/>
      <c r="H84" s="20">
        <f>D84*G84</f>
        <v>0</v>
      </c>
      <c r="I84" s="20">
        <f>F84+H84</f>
        <v>0</v>
      </c>
      <c r="J84" s="14"/>
      <c r="K84" s="14"/>
    </row>
    <row r="85" spans="1:11">
      <c r="A85" s="19" t="s">
        <v>202</v>
      </c>
      <c r="B85" s="19" t="s">
        <v>203</v>
      </c>
      <c r="C85" s="19" t="s">
        <v>77</v>
      </c>
      <c r="D85" s="20">
        <v>4</v>
      </c>
      <c r="E85" s="28">
        <v>0</v>
      </c>
      <c r="F85" s="20">
        <f>D85*E85</f>
        <v>0</v>
      </c>
      <c r="G85" s="37"/>
      <c r="H85" s="20">
        <f>D85*G85</f>
        <v>0</v>
      </c>
      <c r="I85" s="20">
        <f>F85+H85</f>
        <v>0</v>
      </c>
      <c r="J85" s="14"/>
      <c r="K85" s="14"/>
    </row>
    <row r="86" spans="1:11">
      <c r="A86" s="19" t="s">
        <v>204</v>
      </c>
      <c r="B86" s="19" t="s">
        <v>205</v>
      </c>
      <c r="C86" s="19" t="s">
        <v>77</v>
      </c>
      <c r="D86" s="20">
        <v>4</v>
      </c>
      <c r="E86" s="28">
        <v>0</v>
      </c>
      <c r="F86" s="20">
        <f>D86*E86</f>
        <v>0</v>
      </c>
      <c r="G86" s="37"/>
      <c r="H86" s="20">
        <f>D86*G86</f>
        <v>0</v>
      </c>
      <c r="I86" s="20">
        <f>F86+H86</f>
        <v>0</v>
      </c>
      <c r="J86" s="14"/>
      <c r="K86" s="14"/>
    </row>
    <row r="87" spans="1:11">
      <c r="A87" s="15" t="s">
        <v>15</v>
      </c>
      <c r="B87" s="15" t="s">
        <v>206</v>
      </c>
      <c r="C87" s="15" t="s">
        <v>15</v>
      </c>
      <c r="D87" s="16"/>
      <c r="E87" s="26"/>
      <c r="F87" s="16"/>
      <c r="G87" s="26"/>
      <c r="H87" s="16"/>
      <c r="I87" s="16"/>
      <c r="J87" s="14"/>
      <c r="K87" s="14"/>
    </row>
    <row r="88" spans="1:11">
      <c r="A88" s="15" t="s">
        <v>15</v>
      </c>
      <c r="B88" s="15" t="s">
        <v>207</v>
      </c>
      <c r="C88" s="15" t="s">
        <v>15</v>
      </c>
      <c r="D88" s="16"/>
      <c r="E88" s="26"/>
      <c r="F88" s="16"/>
      <c r="G88" s="26"/>
      <c r="H88" s="16"/>
      <c r="I88" s="16"/>
      <c r="J88" s="14"/>
      <c r="K88" s="14"/>
    </row>
    <row r="89" spans="1:11">
      <c r="A89" s="19" t="s">
        <v>208</v>
      </c>
      <c r="B89" s="19" t="s">
        <v>209</v>
      </c>
      <c r="C89" s="19" t="s">
        <v>69</v>
      </c>
      <c r="D89" s="20">
        <v>19</v>
      </c>
      <c r="E89" s="37"/>
      <c r="F89" s="20">
        <f>D89*E89</f>
        <v>0</v>
      </c>
      <c r="G89" s="37"/>
      <c r="H89" s="20">
        <f>D89*G89</f>
        <v>0</v>
      </c>
      <c r="I89" s="20">
        <f>F89+H89</f>
        <v>0</v>
      </c>
      <c r="J89" s="14"/>
      <c r="K89" s="14"/>
    </row>
    <row r="90" spans="1:11">
      <c r="A90" s="19" t="s">
        <v>210</v>
      </c>
      <c r="B90" s="19" t="s">
        <v>211</v>
      </c>
      <c r="C90" s="19" t="s">
        <v>77</v>
      </c>
      <c r="D90" s="20">
        <v>6</v>
      </c>
      <c r="E90" s="37"/>
      <c r="F90" s="20">
        <f>D90*E90</f>
        <v>0</v>
      </c>
      <c r="G90" s="37"/>
      <c r="H90" s="20">
        <f>D90*G90</f>
        <v>0</v>
      </c>
      <c r="I90" s="20">
        <f>F90+H90</f>
        <v>0</v>
      </c>
      <c r="J90" s="14"/>
      <c r="K90" s="14"/>
    </row>
    <row r="91" spans="1:11">
      <c r="A91" s="19" t="s">
        <v>212</v>
      </c>
      <c r="B91" s="19" t="s">
        <v>213</v>
      </c>
      <c r="C91" s="19" t="s">
        <v>69</v>
      </c>
      <c r="D91" s="20">
        <v>3</v>
      </c>
      <c r="E91" s="37"/>
      <c r="F91" s="20">
        <f>D91*E91</f>
        <v>0</v>
      </c>
      <c r="G91" s="37"/>
      <c r="H91" s="20">
        <f>D91*G91</f>
        <v>0</v>
      </c>
      <c r="I91" s="20">
        <f>F91+H91</f>
        <v>0</v>
      </c>
      <c r="J91" s="14"/>
      <c r="K91" s="14"/>
    </row>
    <row r="92" spans="1:11">
      <c r="A92" s="19" t="s">
        <v>214</v>
      </c>
      <c r="B92" s="19" t="s">
        <v>215</v>
      </c>
      <c r="C92" s="19" t="s">
        <v>69</v>
      </c>
      <c r="D92" s="20">
        <v>3</v>
      </c>
      <c r="E92" s="37"/>
      <c r="F92" s="20">
        <f>D92*E92</f>
        <v>0</v>
      </c>
      <c r="G92" s="37"/>
      <c r="H92" s="20">
        <f>D92*G92</f>
        <v>0</v>
      </c>
      <c r="I92" s="20">
        <f>F92+H92</f>
        <v>0</v>
      </c>
      <c r="J92" s="14"/>
      <c r="K92" s="14"/>
    </row>
    <row r="93" spans="1:11">
      <c r="A93" s="19" t="s">
        <v>216</v>
      </c>
      <c r="B93" s="19" t="s">
        <v>217</v>
      </c>
      <c r="C93" s="19" t="s">
        <v>77</v>
      </c>
      <c r="D93" s="20">
        <v>3</v>
      </c>
      <c r="E93" s="37"/>
      <c r="F93" s="20">
        <f>D93*E93</f>
        <v>0</v>
      </c>
      <c r="G93" s="37"/>
      <c r="H93" s="20">
        <f>D93*G93</f>
        <v>0</v>
      </c>
      <c r="I93" s="20">
        <f>F93+H93</f>
        <v>0</v>
      </c>
      <c r="J93" s="14"/>
      <c r="K93" s="14"/>
    </row>
    <row r="94" spans="1:11">
      <c r="A94" s="15" t="s">
        <v>15</v>
      </c>
      <c r="B94" s="15" t="s">
        <v>218</v>
      </c>
      <c r="C94" s="15" t="s">
        <v>15</v>
      </c>
      <c r="D94" s="16"/>
      <c r="E94" s="26"/>
      <c r="F94" s="16"/>
      <c r="G94" s="26"/>
      <c r="H94" s="16"/>
      <c r="I94" s="16"/>
      <c r="J94" s="14"/>
      <c r="K94" s="14"/>
    </row>
    <row r="95" spans="1:11">
      <c r="A95" s="19" t="s">
        <v>219</v>
      </c>
      <c r="B95" s="19" t="s">
        <v>220</v>
      </c>
      <c r="C95" s="19" t="s">
        <v>69</v>
      </c>
      <c r="D95" s="20">
        <v>6</v>
      </c>
      <c r="E95" s="37"/>
      <c r="F95" s="20">
        <f>D95*E95</f>
        <v>0</v>
      </c>
      <c r="G95" s="37"/>
      <c r="H95" s="20">
        <f>D95*G95</f>
        <v>0</v>
      </c>
      <c r="I95" s="20">
        <f>F95+H95</f>
        <v>0</v>
      </c>
      <c r="J95" s="14"/>
      <c r="K95" s="14"/>
    </row>
    <row r="96" spans="1:11">
      <c r="A96" s="19" t="s">
        <v>221</v>
      </c>
      <c r="B96" s="19" t="s">
        <v>222</v>
      </c>
      <c r="C96" s="19" t="s">
        <v>69</v>
      </c>
      <c r="D96" s="20">
        <v>6</v>
      </c>
      <c r="E96" s="37"/>
      <c r="F96" s="20">
        <f>D96*E96</f>
        <v>0</v>
      </c>
      <c r="G96" s="37"/>
      <c r="H96" s="20">
        <f>D96*G96</f>
        <v>0</v>
      </c>
      <c r="I96" s="20">
        <f>F96+H96</f>
        <v>0</v>
      </c>
      <c r="J96" s="14"/>
      <c r="K96" s="14"/>
    </row>
    <row r="97" spans="1:11">
      <c r="A97" s="15" t="s">
        <v>15</v>
      </c>
      <c r="B97" s="15" t="s">
        <v>223</v>
      </c>
      <c r="C97" s="15" t="s">
        <v>15</v>
      </c>
      <c r="D97" s="16"/>
      <c r="E97" s="26"/>
      <c r="F97" s="16"/>
      <c r="G97" s="26"/>
      <c r="H97" s="16"/>
      <c r="I97" s="16"/>
      <c r="J97" s="14"/>
      <c r="K97" s="14"/>
    </row>
    <row r="98" spans="1:11">
      <c r="A98" s="19" t="s">
        <v>224</v>
      </c>
      <c r="B98" s="19" t="s">
        <v>225</v>
      </c>
      <c r="C98" s="19" t="s">
        <v>77</v>
      </c>
      <c r="D98" s="20">
        <v>4</v>
      </c>
      <c r="E98" s="37"/>
      <c r="F98" s="20">
        <f>D98*E98</f>
        <v>0</v>
      </c>
      <c r="G98" s="37"/>
      <c r="H98" s="20">
        <f>D98*G98</f>
        <v>0</v>
      </c>
      <c r="I98" s="20">
        <f>F98+H98</f>
        <v>0</v>
      </c>
      <c r="J98" s="14"/>
      <c r="K98" s="14"/>
    </row>
    <row r="99" spans="1:11">
      <c r="A99" s="19" t="s">
        <v>226</v>
      </c>
      <c r="B99" s="19" t="s">
        <v>227</v>
      </c>
      <c r="C99" s="19" t="s">
        <v>77</v>
      </c>
      <c r="D99" s="20">
        <v>13</v>
      </c>
      <c r="E99" s="37"/>
      <c r="F99" s="20">
        <f>D99*E99</f>
        <v>0</v>
      </c>
      <c r="G99" s="37"/>
      <c r="H99" s="20">
        <f>D99*G99</f>
        <v>0</v>
      </c>
      <c r="I99" s="20">
        <f>F99+H99</f>
        <v>0</v>
      </c>
      <c r="J99" s="14"/>
      <c r="K99" s="14"/>
    </row>
    <row r="100" spans="1:11">
      <c r="A100" s="19" t="s">
        <v>228</v>
      </c>
      <c r="B100" s="19" t="s">
        <v>229</v>
      </c>
      <c r="C100" s="19" t="s">
        <v>69</v>
      </c>
      <c r="D100" s="20">
        <v>1</v>
      </c>
      <c r="E100" s="37"/>
      <c r="F100" s="20">
        <f>D100*E100</f>
        <v>0</v>
      </c>
      <c r="G100" s="37"/>
      <c r="H100" s="20">
        <f>D100*G100</f>
        <v>0</v>
      </c>
      <c r="I100" s="20">
        <f>F100+H100</f>
        <v>0</v>
      </c>
      <c r="J100" s="14"/>
      <c r="K100" s="14"/>
    </row>
    <row r="101" spans="1:11">
      <c r="A101" s="19" t="s">
        <v>230</v>
      </c>
      <c r="B101" s="19" t="s">
        <v>231</v>
      </c>
      <c r="C101" s="19" t="s">
        <v>69</v>
      </c>
      <c r="D101" s="20">
        <v>1</v>
      </c>
      <c r="E101" s="37"/>
      <c r="F101" s="20">
        <f>D101*E101</f>
        <v>0</v>
      </c>
      <c r="G101" s="37"/>
      <c r="H101" s="20">
        <f>D101*G101</f>
        <v>0</v>
      </c>
      <c r="I101" s="20">
        <f>F101+H101</f>
        <v>0</v>
      </c>
      <c r="J101" s="14"/>
      <c r="K101" s="14"/>
    </row>
    <row r="102" spans="1:11">
      <c r="A102" s="15" t="s">
        <v>15</v>
      </c>
      <c r="B102" s="15" t="s">
        <v>232</v>
      </c>
      <c r="C102" s="15" t="s">
        <v>15</v>
      </c>
      <c r="D102" s="16"/>
      <c r="E102" s="26"/>
      <c r="F102" s="16"/>
      <c r="G102" s="26"/>
      <c r="H102" s="16"/>
      <c r="I102" s="16"/>
      <c r="J102" s="14"/>
      <c r="K102" s="14"/>
    </row>
    <row r="103" spans="1:11">
      <c r="A103" s="19" t="s">
        <v>233</v>
      </c>
      <c r="B103" s="19" t="s">
        <v>234</v>
      </c>
      <c r="C103" s="19" t="s">
        <v>87</v>
      </c>
      <c r="D103" s="20">
        <v>20</v>
      </c>
      <c r="E103" s="37"/>
      <c r="F103" s="20">
        <f>D103*E103</f>
        <v>0</v>
      </c>
      <c r="G103" s="37"/>
      <c r="H103" s="20">
        <f>D103*G103</f>
        <v>0</v>
      </c>
      <c r="I103" s="20">
        <f>F103+H103</f>
        <v>0</v>
      </c>
      <c r="J103" s="14"/>
      <c r="K103" s="14"/>
    </row>
    <row r="104" spans="1:11">
      <c r="A104" s="19" t="s">
        <v>235</v>
      </c>
      <c r="B104" s="19" t="s">
        <v>236</v>
      </c>
      <c r="C104" s="19" t="s">
        <v>87</v>
      </c>
      <c r="D104" s="20">
        <v>10</v>
      </c>
      <c r="E104" s="37"/>
      <c r="F104" s="20">
        <f>D104*E104</f>
        <v>0</v>
      </c>
      <c r="G104" s="37"/>
      <c r="H104" s="20">
        <f>D104*G104</f>
        <v>0</v>
      </c>
      <c r="I104" s="20">
        <f>F104+H104</f>
        <v>0</v>
      </c>
      <c r="J104" s="14"/>
      <c r="K104" s="14"/>
    </row>
    <row r="105" spans="1:11">
      <c r="A105" s="19" t="s">
        <v>237</v>
      </c>
      <c r="B105" s="19" t="s">
        <v>238</v>
      </c>
      <c r="C105" s="19" t="s">
        <v>87</v>
      </c>
      <c r="D105" s="20">
        <v>5</v>
      </c>
      <c r="E105" s="37"/>
      <c r="F105" s="20">
        <f>D105*E105</f>
        <v>0</v>
      </c>
      <c r="G105" s="37"/>
      <c r="H105" s="20">
        <f>D105*G105</f>
        <v>0</v>
      </c>
      <c r="I105" s="20">
        <f>F105+H105</f>
        <v>0</v>
      </c>
      <c r="J105" s="14"/>
      <c r="K105" s="14"/>
    </row>
    <row r="106" spans="1:11">
      <c r="A106" s="15" t="s">
        <v>15</v>
      </c>
      <c r="B106" s="15" t="s">
        <v>239</v>
      </c>
      <c r="C106" s="15" t="s">
        <v>15</v>
      </c>
      <c r="D106" s="16"/>
      <c r="E106" s="26"/>
      <c r="F106" s="16"/>
      <c r="G106" s="26"/>
      <c r="H106" s="16"/>
      <c r="I106" s="16"/>
      <c r="J106" s="14"/>
      <c r="K106" s="14"/>
    </row>
    <row r="107" spans="1:11">
      <c r="A107" s="19" t="s">
        <v>240</v>
      </c>
      <c r="B107" s="19" t="s">
        <v>241</v>
      </c>
      <c r="C107" s="19" t="s">
        <v>69</v>
      </c>
      <c r="D107" s="20">
        <v>1</v>
      </c>
      <c r="E107" s="20">
        <v>0</v>
      </c>
      <c r="F107" s="20">
        <f>D107*E107</f>
        <v>0</v>
      </c>
      <c r="G107" s="37"/>
      <c r="H107" s="20">
        <f>D107*G107</f>
        <v>0</v>
      </c>
      <c r="I107" s="20">
        <f>F107+H107</f>
        <v>0</v>
      </c>
      <c r="J107" s="14"/>
      <c r="K107" s="14"/>
    </row>
    <row r="108" spans="1:11">
      <c r="A108" s="19" t="s">
        <v>242</v>
      </c>
      <c r="B108" s="19" t="s">
        <v>243</v>
      </c>
      <c r="C108" s="19" t="s">
        <v>69</v>
      </c>
      <c r="D108" s="20">
        <v>1</v>
      </c>
      <c r="E108" s="20">
        <v>0</v>
      </c>
      <c r="F108" s="20">
        <f>D108*E108</f>
        <v>0</v>
      </c>
      <c r="G108" s="37"/>
      <c r="H108" s="20">
        <f>D108*G108</f>
        <v>0</v>
      </c>
      <c r="I108" s="20">
        <f>F108+H108</f>
        <v>0</v>
      </c>
      <c r="J108" s="14"/>
      <c r="K108" s="14"/>
    </row>
    <row r="109" spans="1:11">
      <c r="A109" s="15" t="s">
        <v>15</v>
      </c>
      <c r="B109" s="15" t="s">
        <v>244</v>
      </c>
      <c r="C109" s="15" t="s">
        <v>15</v>
      </c>
      <c r="D109" s="16"/>
      <c r="E109" s="26"/>
      <c r="F109" s="16"/>
      <c r="G109" s="26"/>
      <c r="H109" s="16"/>
      <c r="I109" s="16"/>
      <c r="J109" s="14"/>
      <c r="K109" s="14"/>
    </row>
    <row r="110" spans="1:11">
      <c r="A110" s="19" t="s">
        <v>245</v>
      </c>
      <c r="B110" s="19" t="s">
        <v>246</v>
      </c>
      <c r="C110" s="19" t="s">
        <v>69</v>
      </c>
      <c r="D110" s="20">
        <v>2</v>
      </c>
      <c r="E110" s="37"/>
      <c r="F110" s="20">
        <f>D110*E110</f>
        <v>0</v>
      </c>
      <c r="G110" s="37"/>
      <c r="H110" s="20">
        <f>D110*G110</f>
        <v>0</v>
      </c>
      <c r="I110" s="20">
        <f>F110+H110</f>
        <v>0</v>
      </c>
      <c r="J110" s="14"/>
      <c r="K110" s="14"/>
    </row>
    <row r="111" spans="1:11">
      <c r="A111" s="19" t="s">
        <v>247</v>
      </c>
      <c r="B111" s="19" t="s">
        <v>248</v>
      </c>
      <c r="C111" s="19" t="s">
        <v>69</v>
      </c>
      <c r="D111" s="20">
        <v>2</v>
      </c>
      <c r="E111" s="37"/>
      <c r="F111" s="20">
        <f>D111*E111</f>
        <v>0</v>
      </c>
      <c r="G111" s="37"/>
      <c r="H111" s="20">
        <f>D111*G111</f>
        <v>0</v>
      </c>
      <c r="I111" s="20">
        <f>F111+H111</f>
        <v>0</v>
      </c>
      <c r="J111" s="14"/>
      <c r="K111" s="14"/>
    </row>
    <row r="112" spans="1:11">
      <c r="A112" s="15" t="s">
        <v>15</v>
      </c>
      <c r="B112" s="15" t="s">
        <v>249</v>
      </c>
      <c r="C112" s="15" t="s">
        <v>15</v>
      </c>
      <c r="D112" s="16"/>
      <c r="E112" s="26"/>
      <c r="F112" s="16"/>
      <c r="G112" s="26"/>
      <c r="H112" s="16"/>
      <c r="I112" s="16"/>
      <c r="J112" s="14"/>
      <c r="K112" s="14"/>
    </row>
    <row r="113" spans="1:11">
      <c r="A113" s="19" t="s">
        <v>250</v>
      </c>
      <c r="B113" s="19" t="s">
        <v>251</v>
      </c>
      <c r="C113" s="19" t="s">
        <v>69</v>
      </c>
      <c r="D113" s="20">
        <v>1</v>
      </c>
      <c r="E113" s="37"/>
      <c r="F113" s="20">
        <f>D113*E113</f>
        <v>0</v>
      </c>
      <c r="G113" s="37"/>
      <c r="H113" s="20">
        <f>D113*G113</f>
        <v>0</v>
      </c>
      <c r="I113" s="20">
        <f t="shared" ref="I113:I120" si="9">F113+H113</f>
        <v>0</v>
      </c>
      <c r="J113" s="14"/>
      <c r="K113" s="14"/>
    </row>
    <row r="114" spans="1:11">
      <c r="A114" s="15" t="s">
        <v>15</v>
      </c>
      <c r="B114" s="15" t="s">
        <v>252</v>
      </c>
      <c r="C114" s="15" t="s">
        <v>15</v>
      </c>
      <c r="D114" s="16"/>
      <c r="E114" s="26"/>
      <c r="F114" s="16"/>
      <c r="G114" s="26"/>
      <c r="H114" s="16"/>
      <c r="I114" s="16">
        <f t="shared" si="9"/>
        <v>0</v>
      </c>
      <c r="J114" s="14"/>
      <c r="K114" s="14"/>
    </row>
    <row r="115" spans="1:11">
      <c r="A115" s="19" t="s">
        <v>253</v>
      </c>
      <c r="B115" s="19" t="s">
        <v>254</v>
      </c>
      <c r="C115" s="19" t="s">
        <v>69</v>
      </c>
      <c r="D115" s="20">
        <v>10</v>
      </c>
      <c r="E115" s="37"/>
      <c r="F115" s="20">
        <f t="shared" ref="F115:F120" si="10">D115*E115</f>
        <v>0</v>
      </c>
      <c r="G115" s="37"/>
      <c r="H115" s="20">
        <f t="shared" ref="H115:H120" si="11">D115*G115</f>
        <v>0</v>
      </c>
      <c r="I115" s="20">
        <f t="shared" si="9"/>
        <v>0</v>
      </c>
      <c r="J115" s="14"/>
      <c r="K115" s="14"/>
    </row>
    <row r="116" spans="1:11">
      <c r="A116" s="19" t="s">
        <v>255</v>
      </c>
      <c r="B116" s="19" t="s">
        <v>256</v>
      </c>
      <c r="C116" s="19" t="s">
        <v>69</v>
      </c>
      <c r="D116" s="20">
        <v>80</v>
      </c>
      <c r="E116" s="37"/>
      <c r="F116" s="20">
        <f t="shared" si="10"/>
        <v>0</v>
      </c>
      <c r="G116" s="37"/>
      <c r="H116" s="20">
        <f t="shared" si="11"/>
        <v>0</v>
      </c>
      <c r="I116" s="20">
        <f t="shared" si="9"/>
        <v>0</v>
      </c>
      <c r="J116" s="14"/>
      <c r="K116" s="14"/>
    </row>
    <row r="117" spans="1:11">
      <c r="A117" s="19" t="s">
        <v>257</v>
      </c>
      <c r="B117" s="19" t="s">
        <v>258</v>
      </c>
      <c r="C117" s="19" t="s">
        <v>69</v>
      </c>
      <c r="D117" s="20">
        <v>30</v>
      </c>
      <c r="E117" s="37"/>
      <c r="F117" s="20">
        <f t="shared" si="10"/>
        <v>0</v>
      </c>
      <c r="G117" s="37"/>
      <c r="H117" s="20">
        <f t="shared" si="11"/>
        <v>0</v>
      </c>
      <c r="I117" s="20">
        <f t="shared" si="9"/>
        <v>0</v>
      </c>
      <c r="J117" s="14"/>
      <c r="K117" s="14"/>
    </row>
    <row r="118" spans="1:11">
      <c r="A118" s="19" t="s">
        <v>259</v>
      </c>
      <c r="B118" s="19" t="s">
        <v>260</v>
      </c>
      <c r="C118" s="19" t="s">
        <v>69</v>
      </c>
      <c r="D118" s="20">
        <v>30</v>
      </c>
      <c r="E118" s="37"/>
      <c r="F118" s="20">
        <f t="shared" si="10"/>
        <v>0</v>
      </c>
      <c r="G118" s="37"/>
      <c r="H118" s="20">
        <f t="shared" si="11"/>
        <v>0</v>
      </c>
      <c r="I118" s="20">
        <f t="shared" si="9"/>
        <v>0</v>
      </c>
      <c r="J118" s="14"/>
      <c r="K118" s="14"/>
    </row>
    <row r="119" spans="1:11">
      <c r="A119" s="19" t="s">
        <v>261</v>
      </c>
      <c r="B119" s="19" t="s">
        <v>262</v>
      </c>
      <c r="C119" s="19" t="s">
        <v>69</v>
      </c>
      <c r="D119" s="20">
        <v>25</v>
      </c>
      <c r="E119" s="37"/>
      <c r="F119" s="20">
        <f t="shared" si="10"/>
        <v>0</v>
      </c>
      <c r="G119" s="37"/>
      <c r="H119" s="20">
        <f t="shared" si="11"/>
        <v>0</v>
      </c>
      <c r="I119" s="20">
        <f t="shared" si="9"/>
        <v>0</v>
      </c>
      <c r="J119" s="14"/>
      <c r="K119" s="14"/>
    </row>
    <row r="120" spans="1:11">
      <c r="A120" s="19" t="s">
        <v>263</v>
      </c>
      <c r="B120" s="19" t="s">
        <v>264</v>
      </c>
      <c r="C120" s="19" t="s">
        <v>69</v>
      </c>
      <c r="D120" s="20">
        <v>12</v>
      </c>
      <c r="E120" s="37"/>
      <c r="F120" s="20">
        <f t="shared" si="10"/>
        <v>0</v>
      </c>
      <c r="G120" s="37"/>
      <c r="H120" s="20">
        <f t="shared" si="11"/>
        <v>0</v>
      </c>
      <c r="I120" s="20">
        <f t="shared" si="9"/>
        <v>0</v>
      </c>
      <c r="J120" s="14"/>
      <c r="K120" s="14"/>
    </row>
    <row r="121" spans="1:11">
      <c r="A121" s="15" t="s">
        <v>15</v>
      </c>
      <c r="B121" s="15" t="s">
        <v>265</v>
      </c>
      <c r="C121" s="15" t="s">
        <v>15</v>
      </c>
      <c r="D121" s="16"/>
      <c r="E121" s="26"/>
      <c r="F121" s="16"/>
      <c r="G121" s="26"/>
      <c r="H121" s="16"/>
      <c r="I121" s="16"/>
      <c r="J121" s="14"/>
      <c r="K121" s="14"/>
    </row>
    <row r="122" spans="1:11">
      <c r="A122" s="19" t="s">
        <v>266</v>
      </c>
      <c r="B122" s="19" t="s">
        <v>267</v>
      </c>
      <c r="C122" s="19" t="s">
        <v>69</v>
      </c>
      <c r="D122" s="20">
        <v>6</v>
      </c>
      <c r="E122" s="37"/>
      <c r="F122" s="20">
        <f>D122*E122</f>
        <v>0</v>
      </c>
      <c r="G122" s="37"/>
      <c r="H122" s="20">
        <f>D122*G122</f>
        <v>0</v>
      </c>
      <c r="I122" s="20">
        <f>F122+H122</f>
        <v>0</v>
      </c>
      <c r="J122" s="14"/>
      <c r="K122" s="14"/>
    </row>
    <row r="123" spans="1:11">
      <c r="A123" s="15" t="s">
        <v>15</v>
      </c>
      <c r="B123" s="15" t="s">
        <v>268</v>
      </c>
      <c r="C123" s="15" t="s">
        <v>15</v>
      </c>
      <c r="D123" s="16"/>
      <c r="E123" s="26"/>
      <c r="F123" s="16"/>
      <c r="G123" s="26"/>
      <c r="H123" s="16"/>
      <c r="I123" s="16"/>
      <c r="J123" s="14"/>
      <c r="K123" s="14"/>
    </row>
    <row r="124" spans="1:11">
      <c r="A124" s="19" t="s">
        <v>269</v>
      </c>
      <c r="B124" s="19" t="s">
        <v>270</v>
      </c>
      <c r="C124" s="19" t="s">
        <v>87</v>
      </c>
      <c r="D124" s="20">
        <v>65</v>
      </c>
      <c r="E124" s="20">
        <v>0</v>
      </c>
      <c r="F124" s="20">
        <f>D124*E124</f>
        <v>0</v>
      </c>
      <c r="G124" s="37"/>
      <c r="H124" s="20">
        <f>D124*G124</f>
        <v>0</v>
      </c>
      <c r="I124" s="20">
        <f>F124+H124</f>
        <v>0</v>
      </c>
      <c r="J124" s="14"/>
      <c r="K124" s="14"/>
    </row>
    <row r="125" spans="1:11">
      <c r="A125" s="15" t="s">
        <v>15</v>
      </c>
      <c r="B125" s="15" t="s">
        <v>271</v>
      </c>
      <c r="C125" s="15" t="s">
        <v>15</v>
      </c>
      <c r="D125" s="16"/>
      <c r="E125" s="26"/>
      <c r="F125" s="16"/>
      <c r="G125" s="26"/>
      <c r="H125" s="16"/>
      <c r="I125" s="16"/>
      <c r="J125" s="14"/>
      <c r="K125" s="14"/>
    </row>
    <row r="126" spans="1:11">
      <c r="A126" s="19" t="s">
        <v>272</v>
      </c>
      <c r="B126" s="19" t="s">
        <v>273</v>
      </c>
      <c r="C126" s="19" t="s">
        <v>69</v>
      </c>
      <c r="D126" s="20">
        <v>1</v>
      </c>
      <c r="E126" s="20">
        <v>0</v>
      </c>
      <c r="F126" s="20">
        <f>D126*E126</f>
        <v>0</v>
      </c>
      <c r="G126" s="37"/>
      <c r="H126" s="20">
        <f>D126*G126</f>
        <v>0</v>
      </c>
      <c r="I126" s="20">
        <f>F126+H126</f>
        <v>0</v>
      </c>
      <c r="J126" s="14"/>
      <c r="K126" s="14"/>
    </row>
    <row r="127" spans="1:11">
      <c r="A127" s="19" t="s">
        <v>274</v>
      </c>
      <c r="B127" s="19" t="s">
        <v>275</v>
      </c>
      <c r="C127" s="19" t="s">
        <v>69</v>
      </c>
      <c r="D127" s="20">
        <v>3</v>
      </c>
      <c r="E127" s="20">
        <v>0</v>
      </c>
      <c r="F127" s="20">
        <f>D127*E127</f>
        <v>0</v>
      </c>
      <c r="G127" s="37"/>
      <c r="H127" s="20">
        <f>D127*G127</f>
        <v>0</v>
      </c>
      <c r="I127" s="20">
        <f>F127+H127</f>
        <v>0</v>
      </c>
      <c r="J127" s="14"/>
      <c r="K127" s="14"/>
    </row>
    <row r="128" spans="1:11">
      <c r="A128" s="19" t="s">
        <v>276</v>
      </c>
      <c r="B128" s="19" t="s">
        <v>277</v>
      </c>
      <c r="C128" s="19" t="s">
        <v>77</v>
      </c>
      <c r="D128" s="20">
        <v>8</v>
      </c>
      <c r="E128" s="20">
        <v>0</v>
      </c>
      <c r="F128" s="20">
        <f>D128*E128</f>
        <v>0</v>
      </c>
      <c r="G128" s="37"/>
      <c r="H128" s="20">
        <f>D128*G128</f>
        <v>0</v>
      </c>
      <c r="I128" s="20">
        <f>F128+H128</f>
        <v>0</v>
      </c>
      <c r="J128" s="14"/>
      <c r="K128" s="14"/>
    </row>
    <row r="129" spans="1:11">
      <c r="A129" s="21" t="s">
        <v>15</v>
      </c>
      <c r="B129" s="21" t="s">
        <v>278</v>
      </c>
      <c r="C129" s="21" t="s">
        <v>15</v>
      </c>
      <c r="D129" s="22"/>
      <c r="E129" s="29"/>
      <c r="F129" s="22"/>
      <c r="G129" s="29"/>
      <c r="H129" s="22"/>
      <c r="I129" s="22"/>
      <c r="J129" s="14"/>
      <c r="K129" s="14"/>
    </row>
    <row r="130" spans="1:11">
      <c r="A130" s="19" t="s">
        <v>279</v>
      </c>
      <c r="B130" s="19" t="s">
        <v>280</v>
      </c>
      <c r="C130" s="19" t="s">
        <v>77</v>
      </c>
      <c r="D130" s="20">
        <v>8</v>
      </c>
      <c r="E130" s="20">
        <v>0</v>
      </c>
      <c r="F130" s="20">
        <f>D130*E130</f>
        <v>0</v>
      </c>
      <c r="G130" s="37"/>
      <c r="H130" s="20">
        <f>D130*G130</f>
        <v>0</v>
      </c>
      <c r="I130" s="20">
        <f>F130+H130</f>
        <v>0</v>
      </c>
      <c r="J130" s="14"/>
      <c r="K130" s="14"/>
    </row>
    <row r="131" spans="1:11">
      <c r="A131" s="19" t="s">
        <v>281</v>
      </c>
      <c r="B131" s="19" t="s">
        <v>282</v>
      </c>
      <c r="C131" s="19" t="s">
        <v>77</v>
      </c>
      <c r="D131" s="20">
        <v>4</v>
      </c>
      <c r="E131" s="20">
        <v>0</v>
      </c>
      <c r="F131" s="20">
        <f>D131*E131</f>
        <v>0</v>
      </c>
      <c r="G131" s="37"/>
      <c r="H131" s="20">
        <f>D131*G131</f>
        <v>0</v>
      </c>
      <c r="I131" s="20">
        <f>F131+H131</f>
        <v>0</v>
      </c>
      <c r="J131" s="14"/>
      <c r="K131" s="14"/>
    </row>
    <row r="132" spans="1:11">
      <c r="A132" s="19" t="s">
        <v>283</v>
      </c>
      <c r="B132" s="19" t="s">
        <v>284</v>
      </c>
      <c r="C132" s="19" t="s">
        <v>77</v>
      </c>
      <c r="D132" s="20">
        <v>18</v>
      </c>
      <c r="E132" s="20">
        <v>0</v>
      </c>
      <c r="F132" s="20">
        <f>D132*E132</f>
        <v>0</v>
      </c>
      <c r="G132" s="37"/>
      <c r="H132" s="20">
        <f>D132*G132</f>
        <v>0</v>
      </c>
      <c r="I132" s="20">
        <f>F132+H132</f>
        <v>0</v>
      </c>
      <c r="J132" s="14"/>
      <c r="K132" s="14"/>
    </row>
    <row r="133" spans="1:11">
      <c r="A133" s="19" t="s">
        <v>285</v>
      </c>
      <c r="B133" s="19" t="s">
        <v>286</v>
      </c>
      <c r="C133" s="19" t="s">
        <v>77</v>
      </c>
      <c r="D133" s="20">
        <v>6</v>
      </c>
      <c r="E133" s="20">
        <v>0</v>
      </c>
      <c r="F133" s="20">
        <f>D133*E133</f>
        <v>0</v>
      </c>
      <c r="G133" s="37"/>
      <c r="H133" s="20">
        <f>D133*G133</f>
        <v>0</v>
      </c>
      <c r="I133" s="20">
        <f>F133+H133</f>
        <v>0</v>
      </c>
      <c r="J133" s="14"/>
      <c r="K133" s="14"/>
    </row>
    <row r="134" spans="1:11">
      <c r="A134" s="19" t="s">
        <v>287</v>
      </c>
      <c r="B134" s="19" t="s">
        <v>288</v>
      </c>
      <c r="C134" s="19" t="s">
        <v>77</v>
      </c>
      <c r="D134" s="20">
        <v>6</v>
      </c>
      <c r="E134" s="20">
        <v>0</v>
      </c>
      <c r="F134" s="20">
        <f>D134*E134</f>
        <v>0</v>
      </c>
      <c r="G134" s="37"/>
      <c r="H134" s="20">
        <f>D134*G134</f>
        <v>0</v>
      </c>
      <c r="I134" s="20">
        <f>F134+H134</f>
        <v>0</v>
      </c>
      <c r="J134" s="14"/>
      <c r="K134" s="14"/>
    </row>
    <row r="135" spans="1:11">
      <c r="A135" s="15" t="s">
        <v>15</v>
      </c>
      <c r="B135" s="15" t="s">
        <v>289</v>
      </c>
      <c r="C135" s="15" t="s">
        <v>15</v>
      </c>
      <c r="D135" s="16"/>
      <c r="E135" s="26"/>
      <c r="F135" s="16"/>
      <c r="G135" s="26"/>
      <c r="H135" s="16"/>
      <c r="I135" s="16"/>
      <c r="J135" s="14"/>
      <c r="K135" s="14"/>
    </row>
    <row r="136" spans="1:11">
      <c r="A136" s="19" t="s">
        <v>290</v>
      </c>
      <c r="B136" s="19" t="s">
        <v>291</v>
      </c>
      <c r="C136" s="19" t="s">
        <v>77</v>
      </c>
      <c r="D136" s="20">
        <v>8</v>
      </c>
      <c r="E136" s="20">
        <v>0</v>
      </c>
      <c r="F136" s="20">
        <f>D136*E136</f>
        <v>0</v>
      </c>
      <c r="G136" s="37"/>
      <c r="H136" s="20">
        <f>D136*G136</f>
        <v>0</v>
      </c>
      <c r="I136" s="20">
        <f>F136+H136</f>
        <v>0</v>
      </c>
      <c r="J136" s="14"/>
      <c r="K136" s="14"/>
    </row>
    <row r="137" spans="1:11">
      <c r="A137" s="15" t="s">
        <v>15</v>
      </c>
      <c r="B137" s="15" t="s">
        <v>292</v>
      </c>
      <c r="C137" s="15" t="s">
        <v>15</v>
      </c>
      <c r="D137" s="16"/>
      <c r="E137" s="26"/>
      <c r="F137" s="16"/>
      <c r="G137" s="26"/>
      <c r="H137" s="16"/>
      <c r="I137" s="16"/>
      <c r="J137" s="14"/>
      <c r="K137" s="14"/>
    </row>
    <row r="138" spans="1:11">
      <c r="A138" s="19" t="s">
        <v>293</v>
      </c>
      <c r="B138" s="19" t="s">
        <v>294</v>
      </c>
      <c r="C138" s="19" t="s">
        <v>77</v>
      </c>
      <c r="D138" s="20">
        <v>2</v>
      </c>
      <c r="E138" s="20">
        <v>0</v>
      </c>
      <c r="F138" s="20">
        <f>D138*E138</f>
        <v>0</v>
      </c>
      <c r="G138" s="37"/>
      <c r="H138" s="20">
        <f>D138*G138</f>
        <v>0</v>
      </c>
      <c r="I138" s="20">
        <f>F138+H138</f>
        <v>0</v>
      </c>
      <c r="J138" s="14"/>
      <c r="K138" s="14"/>
    </row>
    <row r="139" spans="1:11">
      <c r="A139" s="19" t="s">
        <v>295</v>
      </c>
      <c r="B139" s="19" t="s">
        <v>296</v>
      </c>
      <c r="C139" s="19" t="s">
        <v>77</v>
      </c>
      <c r="D139" s="20">
        <v>8</v>
      </c>
      <c r="E139" s="20">
        <v>0</v>
      </c>
      <c r="F139" s="20">
        <f>D139*E139</f>
        <v>0</v>
      </c>
      <c r="G139" s="37"/>
      <c r="H139" s="20">
        <f>D139*G139</f>
        <v>0</v>
      </c>
      <c r="I139" s="20">
        <f>F139+H139</f>
        <v>0</v>
      </c>
      <c r="J139" s="14"/>
      <c r="K139" s="14"/>
    </row>
    <row r="140" spans="1:11">
      <c r="A140" s="15" t="s">
        <v>15</v>
      </c>
      <c r="B140" s="15" t="s">
        <v>297</v>
      </c>
      <c r="C140" s="15" t="s">
        <v>15</v>
      </c>
      <c r="D140" s="16"/>
      <c r="E140" s="26"/>
      <c r="F140" s="16"/>
      <c r="G140" s="26"/>
      <c r="H140" s="16"/>
      <c r="I140" s="16"/>
      <c r="J140" s="14"/>
      <c r="K140" s="14"/>
    </row>
    <row r="141" spans="1:11">
      <c r="A141" s="15" t="s">
        <v>15</v>
      </c>
      <c r="B141" s="15" t="s">
        <v>298</v>
      </c>
      <c r="C141" s="15" t="s">
        <v>15</v>
      </c>
      <c r="D141" s="16"/>
      <c r="E141" s="26"/>
      <c r="F141" s="16"/>
      <c r="G141" s="26"/>
      <c r="H141" s="16"/>
      <c r="I141" s="16"/>
      <c r="J141" s="14"/>
      <c r="K141" s="14"/>
    </row>
    <row r="142" spans="1:11">
      <c r="A142" s="19" t="s">
        <v>299</v>
      </c>
      <c r="B142" s="19" t="s">
        <v>300</v>
      </c>
      <c r="C142" s="19" t="s">
        <v>15</v>
      </c>
      <c r="D142" s="20"/>
      <c r="E142" s="28"/>
      <c r="F142" s="20">
        <f>L4+Parametry!B33/100*F133+Parametry!B33/100*F134+Parametry!B33/100*F136+Parametry!B33/100*F138+Parametry!B33/100*F139</f>
        <v>0</v>
      </c>
      <c r="G142" s="28"/>
      <c r="H142" s="20"/>
      <c r="I142" s="20">
        <f>F142+H142</f>
        <v>0</v>
      </c>
      <c r="J142" s="14"/>
      <c r="K142" s="14"/>
    </row>
    <row r="143" spans="1:11">
      <c r="A143" s="17" t="s">
        <v>15</v>
      </c>
      <c r="B143" s="17" t="s">
        <v>301</v>
      </c>
      <c r="C143" s="17" t="s">
        <v>15</v>
      </c>
      <c r="D143" s="18"/>
      <c r="E143" s="27"/>
      <c r="F143" s="18">
        <f>SUM(F13:F142)</f>
        <v>0</v>
      </c>
      <c r="G143" s="27"/>
      <c r="H143" s="18">
        <f>SUM(H13:H142)</f>
        <v>0</v>
      </c>
      <c r="I143" s="18">
        <f>SUM(I13:I142)</f>
        <v>0</v>
      </c>
      <c r="J143" s="14"/>
      <c r="K143" s="14"/>
    </row>
    <row r="144" spans="1:11">
      <c r="A144" s="17" t="s">
        <v>15</v>
      </c>
      <c r="B144" s="17" t="s">
        <v>302</v>
      </c>
      <c r="C144" s="17" t="s">
        <v>15</v>
      </c>
      <c r="D144" s="18"/>
      <c r="E144" s="27"/>
      <c r="F144" s="18"/>
      <c r="G144" s="27"/>
      <c r="H144" s="18"/>
      <c r="I144" s="18"/>
      <c r="J144" s="14"/>
      <c r="K144" s="14"/>
    </row>
    <row r="145" spans="1:11">
      <c r="A145" s="15" t="s">
        <v>15</v>
      </c>
      <c r="B145" s="15" t="s">
        <v>303</v>
      </c>
      <c r="C145" s="15" t="s">
        <v>15</v>
      </c>
      <c r="D145" s="16"/>
      <c r="E145" s="26"/>
      <c r="F145" s="16"/>
      <c r="G145" s="26"/>
      <c r="H145" s="16"/>
      <c r="I145" s="16"/>
      <c r="J145" s="14"/>
      <c r="K145" s="14"/>
    </row>
    <row r="146" spans="1:11">
      <c r="A146" s="19" t="s">
        <v>304</v>
      </c>
      <c r="B146" s="19" t="s">
        <v>305</v>
      </c>
      <c r="C146" s="19" t="s">
        <v>77</v>
      </c>
      <c r="D146" s="20">
        <v>16</v>
      </c>
      <c r="E146" s="37"/>
      <c r="F146" s="20">
        <f>D146*E146</f>
        <v>0</v>
      </c>
      <c r="G146" s="20">
        <v>0</v>
      </c>
      <c r="H146" s="20">
        <f>D146*G146</f>
        <v>0</v>
      </c>
      <c r="I146" s="20">
        <f>F146+H146</f>
        <v>0</v>
      </c>
      <c r="J146" s="14"/>
      <c r="K146" s="14"/>
    </row>
    <row r="147" spans="1:11">
      <c r="A147" s="15" t="s">
        <v>15</v>
      </c>
      <c r="B147" s="15" t="s">
        <v>306</v>
      </c>
      <c r="C147" s="15" t="s">
        <v>15</v>
      </c>
      <c r="D147" s="16"/>
      <c r="E147" s="26"/>
      <c r="F147" s="16"/>
      <c r="G147" s="26"/>
      <c r="H147" s="16"/>
      <c r="I147" s="16"/>
      <c r="J147" s="14"/>
      <c r="K147" s="14"/>
    </row>
    <row r="148" spans="1:11">
      <c r="A148" s="19" t="s">
        <v>307</v>
      </c>
      <c r="B148" s="19" t="s">
        <v>308</v>
      </c>
      <c r="C148" s="19" t="s">
        <v>69</v>
      </c>
      <c r="D148" s="20">
        <v>12</v>
      </c>
      <c r="E148" s="37"/>
      <c r="F148" s="20">
        <f>D148*E148</f>
        <v>0</v>
      </c>
      <c r="G148" s="20">
        <v>0</v>
      </c>
      <c r="H148" s="20">
        <f>D148*G148</f>
        <v>0</v>
      </c>
      <c r="I148" s="20">
        <f>F148+H148</f>
        <v>0</v>
      </c>
      <c r="J148" s="14"/>
      <c r="K148" s="14"/>
    </row>
    <row r="149" spans="1:11">
      <c r="A149" s="15" t="s">
        <v>15</v>
      </c>
      <c r="B149" s="15" t="s">
        <v>309</v>
      </c>
      <c r="C149" s="15" t="s">
        <v>15</v>
      </c>
      <c r="D149" s="16"/>
      <c r="E149" s="26"/>
      <c r="F149" s="16"/>
      <c r="G149" s="26"/>
      <c r="H149" s="16"/>
      <c r="I149" s="16"/>
      <c r="J149" s="14"/>
      <c r="K149" s="14"/>
    </row>
    <row r="150" spans="1:11">
      <c r="A150" s="19" t="s">
        <v>310</v>
      </c>
      <c r="B150" s="19" t="s">
        <v>308</v>
      </c>
      <c r="C150" s="19" t="s">
        <v>69</v>
      </c>
      <c r="D150" s="20">
        <v>6</v>
      </c>
      <c r="E150" s="37"/>
      <c r="F150" s="20">
        <f>D150*E150</f>
        <v>0</v>
      </c>
      <c r="G150" s="20">
        <v>0</v>
      </c>
      <c r="H150" s="20">
        <f>D150*G150</f>
        <v>0</v>
      </c>
      <c r="I150" s="20">
        <f>F150+H150</f>
        <v>0</v>
      </c>
      <c r="J150" s="14"/>
      <c r="K150" s="14"/>
    </row>
    <row r="151" spans="1:11">
      <c r="A151" s="15" t="s">
        <v>15</v>
      </c>
      <c r="B151" s="15" t="s">
        <v>311</v>
      </c>
      <c r="C151" s="15" t="s">
        <v>15</v>
      </c>
      <c r="D151" s="16"/>
      <c r="E151" s="26"/>
      <c r="F151" s="16"/>
      <c r="G151" s="26"/>
      <c r="H151" s="16"/>
      <c r="I151" s="16"/>
      <c r="J151" s="14"/>
      <c r="K151" s="14"/>
    </row>
    <row r="152" spans="1:11">
      <c r="A152" s="19" t="s">
        <v>312</v>
      </c>
      <c r="B152" s="19" t="s">
        <v>313</v>
      </c>
      <c r="C152" s="19" t="s">
        <v>69</v>
      </c>
      <c r="D152" s="20">
        <v>1</v>
      </c>
      <c r="E152" s="37"/>
      <c r="F152" s="20">
        <f>D152*E152</f>
        <v>0</v>
      </c>
      <c r="G152" s="20">
        <v>0</v>
      </c>
      <c r="H152" s="20">
        <f>D152*G152</f>
        <v>0</v>
      </c>
      <c r="I152" s="20">
        <f>F152+H152</f>
        <v>0</v>
      </c>
      <c r="J152" s="14"/>
      <c r="K152" s="14"/>
    </row>
    <row r="153" spans="1:11">
      <c r="A153" s="15" t="s">
        <v>15</v>
      </c>
      <c r="B153" s="15" t="s">
        <v>314</v>
      </c>
      <c r="C153" s="15" t="s">
        <v>15</v>
      </c>
      <c r="D153" s="16"/>
      <c r="E153" s="26"/>
      <c r="F153" s="16"/>
      <c r="G153" s="26"/>
      <c r="H153" s="16"/>
      <c r="I153" s="16"/>
      <c r="J153" s="14"/>
      <c r="K153" s="14"/>
    </row>
    <row r="154" spans="1:11">
      <c r="A154" s="19" t="s">
        <v>315</v>
      </c>
      <c r="B154" s="19" t="s">
        <v>316</v>
      </c>
      <c r="C154" s="19" t="s">
        <v>69</v>
      </c>
      <c r="D154" s="20">
        <v>1</v>
      </c>
      <c r="E154" s="37"/>
      <c r="F154" s="20">
        <f>D154*E154</f>
        <v>0</v>
      </c>
      <c r="G154" s="20">
        <v>0</v>
      </c>
      <c r="H154" s="20">
        <f>D154*G154</f>
        <v>0</v>
      </c>
      <c r="I154" s="20">
        <f>F154+H154</f>
        <v>0</v>
      </c>
      <c r="J154" s="14"/>
      <c r="K154" s="14"/>
    </row>
    <row r="155" spans="1:11">
      <c r="A155" s="15" t="s">
        <v>15</v>
      </c>
      <c r="B155" s="15" t="s">
        <v>317</v>
      </c>
      <c r="C155" s="15" t="s">
        <v>15</v>
      </c>
      <c r="D155" s="16"/>
      <c r="E155" s="26"/>
      <c r="F155" s="16"/>
      <c r="G155" s="26"/>
      <c r="H155" s="16"/>
      <c r="I155" s="16"/>
      <c r="J155" s="14"/>
      <c r="K155" s="14"/>
    </row>
    <row r="156" spans="1:11">
      <c r="A156" s="19" t="s">
        <v>318</v>
      </c>
      <c r="B156" s="19" t="s">
        <v>319</v>
      </c>
      <c r="C156" s="19" t="s">
        <v>320</v>
      </c>
      <c r="D156" s="20">
        <v>0.3</v>
      </c>
      <c r="E156" s="37"/>
      <c r="F156" s="20">
        <f>D156*E156</f>
        <v>0</v>
      </c>
      <c r="G156" s="20">
        <v>0</v>
      </c>
      <c r="H156" s="20">
        <f>D156*G156</f>
        <v>0</v>
      </c>
      <c r="I156" s="20">
        <f>F156+H156</f>
        <v>0</v>
      </c>
      <c r="J156" s="14"/>
      <c r="K156" s="14"/>
    </row>
    <row r="157" spans="1:11">
      <c r="A157" s="17" t="s">
        <v>15</v>
      </c>
      <c r="B157" s="17" t="s">
        <v>321</v>
      </c>
      <c r="C157" s="17" t="s">
        <v>15</v>
      </c>
      <c r="D157" s="18"/>
      <c r="E157" s="27"/>
      <c r="F157" s="18">
        <f>SUM(F145:F156)</f>
        <v>0</v>
      </c>
      <c r="G157" s="18"/>
      <c r="H157" s="18">
        <f>SUM(H145:H156)</f>
        <v>0</v>
      </c>
      <c r="I157" s="18">
        <f>SUM(I145:I156)</f>
        <v>0</v>
      </c>
      <c r="J157" s="14"/>
      <c r="K157" s="14"/>
    </row>
  </sheetData>
  <sheetProtection algorithmName="SHA-512" hashValue="i85sGTP05o4L3AieXFS+ZmmPMKLLAC1/7hmhByQ3XISVfM+eItdVAN4F3aECoGJ7kSneJAoQ/rMr+DYSlecxlA==" saltValue="GVr7iAL5DG1m3TqK1/0GRQ==" spinCount="100000" sheet="1" objects="1" scenarios="1" formatCells="0" formatColumns="0" formatRows="0"/>
  <pageMargins left="0.70866141732283472" right="0.70866141732283472" top="0.37" bottom="0.42" header="0.21" footer="0.21"/>
  <pageSetup paperSize="9" fitToHeight="0" orientation="landscape" r:id="rId1"/>
  <headerFooter>
    <oddFooter>&amp;C&amp;9&amp;P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35"/>
  <sheetViews>
    <sheetView workbookViewId="0"/>
  </sheetViews>
  <sheetFormatPr defaultRowHeight="15"/>
  <cols>
    <col min="1" max="1" width="26" style="11" bestFit="1" customWidth="1"/>
    <col min="2" max="2" width="55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5" t="s">
        <v>3</v>
      </c>
      <c r="C2" s="3"/>
    </row>
    <row r="3" spans="1:3" ht="24.75">
      <c r="A3" s="2" t="s">
        <v>4</v>
      </c>
      <c r="B3" s="6" t="s">
        <v>5</v>
      </c>
      <c r="C3" s="3"/>
    </row>
    <row r="4" spans="1:3" ht="24.75">
      <c r="A4" s="2" t="s">
        <v>6</v>
      </c>
      <c r="B4" s="6" t="s">
        <v>7</v>
      </c>
      <c r="C4" s="3"/>
    </row>
    <row r="5" spans="1:3">
      <c r="A5" s="2" t="s">
        <v>8</v>
      </c>
      <c r="B5" s="7" t="s">
        <v>9</v>
      </c>
      <c r="C5" s="3"/>
    </row>
    <row r="6" spans="1:3">
      <c r="A6" s="2" t="s">
        <v>10</v>
      </c>
      <c r="B6" s="7" t="s">
        <v>11</v>
      </c>
      <c r="C6" s="3"/>
    </row>
    <row r="7" spans="1:3">
      <c r="A7" s="2" t="s">
        <v>12</v>
      </c>
      <c r="B7" s="7" t="s">
        <v>13</v>
      </c>
      <c r="C7" s="3"/>
    </row>
    <row r="8" spans="1:3">
      <c r="A8" s="2" t="s">
        <v>14</v>
      </c>
      <c r="B8" s="7" t="s">
        <v>15</v>
      </c>
      <c r="C8" s="3"/>
    </row>
    <row r="9" spans="1:3">
      <c r="A9" s="2" t="s">
        <v>16</v>
      </c>
      <c r="B9" s="7" t="s">
        <v>17</v>
      </c>
      <c r="C9" s="3"/>
    </row>
    <row r="10" spans="1:3">
      <c r="A10" s="2" t="s">
        <v>18</v>
      </c>
      <c r="B10" s="7" t="s">
        <v>19</v>
      </c>
      <c r="C10" s="3"/>
    </row>
    <row r="11" spans="1:3">
      <c r="A11" s="2" t="s">
        <v>20</v>
      </c>
      <c r="B11" s="7" t="s">
        <v>15</v>
      </c>
      <c r="C11" s="3"/>
    </row>
    <row r="12" spans="1:3">
      <c r="A12" s="2" t="s">
        <v>21</v>
      </c>
      <c r="B12" s="7" t="s">
        <v>15</v>
      </c>
      <c r="C12" s="3"/>
    </row>
    <row r="13" spans="1:3">
      <c r="A13" s="2" t="s">
        <v>22</v>
      </c>
      <c r="B13" s="7" t="s">
        <v>15</v>
      </c>
      <c r="C13" s="3"/>
    </row>
    <row r="14" spans="1:3">
      <c r="A14" s="2" t="s">
        <v>23</v>
      </c>
      <c r="B14" s="7" t="s">
        <v>24</v>
      </c>
      <c r="C14" s="3"/>
    </row>
    <row r="15" spans="1:3">
      <c r="A15" s="2" t="s">
        <v>15</v>
      </c>
      <c r="B15" s="8" t="s">
        <v>15</v>
      </c>
      <c r="C15" s="3"/>
    </row>
    <row r="16" spans="1:3">
      <c r="A16" s="2" t="s">
        <v>25</v>
      </c>
      <c r="B16" s="9" t="s">
        <v>26</v>
      </c>
      <c r="C16" s="3"/>
    </row>
    <row r="17" spans="1:3">
      <c r="A17" s="2" t="s">
        <v>27</v>
      </c>
      <c r="B17" s="9" t="s">
        <v>28</v>
      </c>
      <c r="C17" s="3"/>
    </row>
    <row r="18" spans="1:3">
      <c r="A18" s="2" t="s">
        <v>29</v>
      </c>
      <c r="B18" s="9" t="s">
        <v>30</v>
      </c>
      <c r="C18" s="3"/>
    </row>
    <row r="19" spans="1:3">
      <c r="A19" s="2" t="s">
        <v>31</v>
      </c>
      <c r="B19" s="9" t="s">
        <v>32</v>
      </c>
      <c r="C19" s="3"/>
    </row>
    <row r="20" spans="1:3">
      <c r="A20" s="2" t="s">
        <v>33</v>
      </c>
      <c r="B20" s="9" t="s">
        <v>32</v>
      </c>
      <c r="C20" s="3"/>
    </row>
    <row r="21" spans="1:3">
      <c r="A21" s="2" t="s">
        <v>34</v>
      </c>
      <c r="B21" s="9" t="s">
        <v>32</v>
      </c>
      <c r="C21" s="3"/>
    </row>
    <row r="22" spans="1:3">
      <c r="A22" s="2" t="s">
        <v>35</v>
      </c>
      <c r="B22" s="9" t="s">
        <v>32</v>
      </c>
      <c r="C22" s="3"/>
    </row>
    <row r="23" spans="1:3">
      <c r="A23" s="2" t="s">
        <v>36</v>
      </c>
      <c r="B23" s="9" t="s">
        <v>32</v>
      </c>
      <c r="C23" s="3"/>
    </row>
    <row r="24" spans="1:3">
      <c r="A24" s="2" t="s">
        <v>37</v>
      </c>
      <c r="B24" s="9" t="s">
        <v>32</v>
      </c>
      <c r="C24" s="3"/>
    </row>
    <row r="25" spans="1:3">
      <c r="A25" s="2" t="s">
        <v>38</v>
      </c>
      <c r="B25" s="9" t="s">
        <v>32</v>
      </c>
      <c r="C25" s="3"/>
    </row>
    <row r="26" spans="1:3">
      <c r="A26" s="2" t="s">
        <v>39</v>
      </c>
      <c r="B26" s="9" t="s">
        <v>40</v>
      </c>
      <c r="C26" s="3"/>
    </row>
    <row r="27" spans="1:3">
      <c r="A27" s="2" t="s">
        <v>41</v>
      </c>
      <c r="B27" s="9" t="s">
        <v>32</v>
      </c>
      <c r="C27" s="3"/>
    </row>
    <row r="28" spans="1:3">
      <c r="A28" s="2" t="s">
        <v>42</v>
      </c>
      <c r="B28" s="9" t="s">
        <v>32</v>
      </c>
      <c r="C28" s="3"/>
    </row>
    <row r="29" spans="1:3">
      <c r="A29" s="2" t="s">
        <v>43</v>
      </c>
      <c r="B29" s="9" t="s">
        <v>32</v>
      </c>
      <c r="C29" s="3"/>
    </row>
    <row r="30" spans="1:3">
      <c r="A30" s="2" t="s">
        <v>44</v>
      </c>
      <c r="B30" s="9" t="s">
        <v>32</v>
      </c>
      <c r="C30" s="3"/>
    </row>
    <row r="31" spans="1:3" ht="23.25">
      <c r="A31" s="10" t="s">
        <v>45</v>
      </c>
      <c r="B31" s="9" t="s">
        <v>46</v>
      </c>
      <c r="C31" s="3"/>
    </row>
    <row r="32" spans="1:3">
      <c r="A32" s="2" t="s">
        <v>47</v>
      </c>
      <c r="B32" s="9" t="s">
        <v>48</v>
      </c>
      <c r="C32" s="3"/>
    </row>
    <row r="33" spans="1:2">
      <c r="A33" s="11" t="s">
        <v>49</v>
      </c>
      <c r="B33" s="11">
        <v>6</v>
      </c>
    </row>
    <row r="34" spans="1:2">
      <c r="A34" s="11" t="s">
        <v>50</v>
      </c>
      <c r="B34" s="11">
        <v>1</v>
      </c>
    </row>
    <row r="35" spans="1:2">
      <c r="A35" s="11" t="s">
        <v>51</v>
      </c>
      <c r="B35" s="11">
        <v>5</v>
      </c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</vt:lpstr>
      <vt:lpstr>Rozpočet</vt:lpstr>
      <vt:lpstr>Parametry</vt:lpstr>
      <vt:lpstr>Rozpočet!Názvy_tisku</vt:lpstr>
      <vt:lpstr>Parametry!Oblast_tisku</vt:lpstr>
      <vt:lpstr>Rekapitulace!Oblast_tisku</vt:lpstr>
      <vt:lpstr>Rozpočet!Oblast_tisku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Jiří Kozlovský</cp:lastModifiedBy>
  <cp:lastPrinted>2025-05-20T12:32:06Z</cp:lastPrinted>
  <dcterms:created xsi:type="dcterms:W3CDTF">2025-05-20T12:26:58Z</dcterms:created>
  <dcterms:modified xsi:type="dcterms:W3CDTF">2025-05-20T12:37:44Z</dcterms:modified>
</cp:coreProperties>
</file>